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/Users/KATBJU/Desktop/bolagsstyrning/"/>
    </mc:Choice>
  </mc:AlternateContent>
  <bookViews>
    <workbookView xWindow="0" yWindow="6240" windowWidth="28800" windowHeight="6300" tabRatio="850"/>
  </bookViews>
  <sheets>
    <sheet name="Profit and loss Q" sheetId="14" r:id="rId1"/>
    <sheet name="Balance sheet Q" sheetId="17" r:id="rId2"/>
    <sheet name="Cash flow Q" sheetId="12" r:id="rId3"/>
    <sheet name="Profit and loss" sheetId="7" r:id="rId4"/>
    <sheet name="Balance sheet" sheetId="9" r:id="rId5"/>
    <sheet name="Cash flow" sheetId="11" r:id="rId6"/>
    <sheet name="Key figures" sheetId="18" r:id="rId7"/>
    <sheet name="Data per share" sheetId="13" r:id="rId8"/>
    <sheet name="SCA 10 Year Comparison" sheetId="6" r:id="rId9"/>
    <sheet name="SCA Key Ratios" sheetId="4" r:id="rId10"/>
  </sheets>
  <definedNames>
    <definedName name="HTML_CodePage" hidden="1">1252</definedName>
    <definedName name="HTML_Control" localSheetId="1" hidden="1">{"'SCA Quarterly'!$A$41:$W$70"}</definedName>
    <definedName name="HTML_Control" localSheetId="6" hidden="1">{"'SCA Quarterly'!$A$41:$W$70"}</definedName>
    <definedName name="HTML_Control" localSheetId="0" hidden="1">{"'SCA Quarterly'!$A$41:$W$70"}</definedName>
    <definedName name="HTML_Control" localSheetId="8" hidden="1">{"'SCA Quarterly'!$A$41:$W$70"}</definedName>
    <definedName name="HTML_Control" hidden="1">{"'SCA Quarterly'!$A$41:$W$70"}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"J:\frameroot\Financial\Screen\Cashflow-quarterly_ny.htm"</definedName>
    <definedName name="HTML_Title" hidden="1">""</definedName>
    <definedName name="_xlnm.Print_Area" localSheetId="4">'Balance sheet'!$A$1:$I$65</definedName>
    <definedName name="_xlnm.Print_Area" localSheetId="1">'Balance sheet Q'!$B$1:$AA$68</definedName>
    <definedName name="_xlnm.Print_Area" localSheetId="2">'Cash flow Q'!$B$1:$AA$39</definedName>
    <definedName name="_xlnm.Print_Area" localSheetId="7">'Data per share'!$A$1:$I$37</definedName>
    <definedName name="_xlnm.Print_Area" localSheetId="3">'Profit and loss'!$A$1:$H$54</definedName>
    <definedName name="_xlnm.Print_Area" localSheetId="0">'Profit and loss Q'!$B$1:$AB$60</definedName>
    <definedName name="_xlnm.Print_Area" localSheetId="8">'SCA 10 Year Comparison'!$B$1:$O$56</definedName>
    <definedName name="_xlnm.Print_Area" localSheetId="9">'SCA Key Ratios'!$B$1:$M$33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2" l="1"/>
  <c r="D36" i="17"/>
  <c r="D31" i="17"/>
  <c r="D38" i="17"/>
  <c r="D24" i="17"/>
  <c r="D17" i="17"/>
  <c r="D11" i="17"/>
  <c r="D19" i="17"/>
  <c r="E50" i="14"/>
  <c r="E39" i="14"/>
  <c r="E6" i="14"/>
  <c r="E10" i="14"/>
  <c r="E12" i="14"/>
  <c r="E14" i="14"/>
  <c r="E16" i="14"/>
  <c r="E31" i="12"/>
  <c r="E36" i="17"/>
  <c r="E31" i="17"/>
  <c r="E24" i="17"/>
  <c r="E17" i="17"/>
  <c r="E11" i="17"/>
  <c r="F50" i="14"/>
  <c r="F39" i="14"/>
  <c r="F6" i="14"/>
  <c r="F10" i="14"/>
  <c r="F12" i="14"/>
  <c r="F14" i="14"/>
  <c r="F16" i="14"/>
  <c r="F31" i="12"/>
  <c r="F8" i="12"/>
  <c r="F13" i="12"/>
  <c r="F18" i="12"/>
  <c r="F22" i="12"/>
  <c r="F24" i="12"/>
  <c r="F36" i="17"/>
  <c r="F31" i="17"/>
  <c r="F24" i="17"/>
  <c r="F17" i="17"/>
  <c r="F11" i="17"/>
  <c r="G50" i="14"/>
  <c r="G39" i="14"/>
  <c r="G6" i="14"/>
  <c r="G10" i="14"/>
  <c r="G12" i="14"/>
  <c r="G14" i="14"/>
  <c r="G16" i="14"/>
  <c r="G31" i="12"/>
  <c r="H31" i="12"/>
  <c r="G8" i="12"/>
  <c r="G13" i="12"/>
  <c r="G18" i="12"/>
  <c r="G22" i="12"/>
  <c r="G24" i="12"/>
  <c r="G36" i="17"/>
  <c r="G31" i="17"/>
  <c r="G24" i="17"/>
  <c r="G17" i="17"/>
  <c r="G11" i="17"/>
  <c r="G19" i="17"/>
  <c r="H50" i="14"/>
  <c r="H39" i="14"/>
  <c r="H6" i="14"/>
  <c r="H10" i="14"/>
  <c r="H12" i="14"/>
  <c r="H14" i="14"/>
  <c r="H16" i="14"/>
  <c r="D37" i="6"/>
  <c r="D29" i="6"/>
  <c r="D15" i="6"/>
  <c r="D19" i="6"/>
  <c r="E13" i="11"/>
  <c r="D13" i="11"/>
  <c r="F13" i="11"/>
  <c r="D42" i="11"/>
  <c r="D26" i="11"/>
  <c r="D29" i="11"/>
  <c r="D6" i="11"/>
  <c r="D8" i="11"/>
  <c r="D16" i="11"/>
  <c r="D21" i="11"/>
  <c r="F37" i="9"/>
  <c r="F39" i="9"/>
  <c r="E37" i="9"/>
  <c r="E39" i="9"/>
  <c r="G37" i="9"/>
  <c r="G39" i="9"/>
  <c r="E55" i="9"/>
  <c r="E47" i="9"/>
  <c r="E57" i="9"/>
  <c r="E26" i="9"/>
  <c r="E16" i="9"/>
  <c r="G51" i="7"/>
  <c r="F51" i="7"/>
  <c r="E51" i="7"/>
  <c r="G43" i="7"/>
  <c r="F43" i="7"/>
  <c r="E43" i="7"/>
  <c r="E6" i="7"/>
  <c r="E10" i="7"/>
  <c r="E13" i="7"/>
  <c r="E15" i="7"/>
  <c r="E17" i="7"/>
  <c r="H8" i="12"/>
  <c r="H13" i="12"/>
  <c r="H18" i="12"/>
  <c r="H22" i="12"/>
  <c r="H24" i="12"/>
  <c r="H36" i="17"/>
  <c r="H31" i="17"/>
  <c r="H38" i="17"/>
  <c r="H24" i="17"/>
  <c r="H40" i="17"/>
  <c r="H17" i="17"/>
  <c r="H11" i="17"/>
  <c r="H19" i="17"/>
  <c r="I50" i="14"/>
  <c r="I39" i="14"/>
  <c r="I6" i="14"/>
  <c r="I10" i="14"/>
  <c r="I12" i="14"/>
  <c r="I14" i="14"/>
  <c r="I16" i="14"/>
  <c r="J50" i="14"/>
  <c r="J39" i="14"/>
  <c r="J6" i="14"/>
  <c r="J10" i="14"/>
  <c r="J12" i="14"/>
  <c r="J14" i="14"/>
  <c r="J16" i="14"/>
  <c r="I36" i="17"/>
  <c r="I31" i="17"/>
  <c r="I24" i="17"/>
  <c r="I17" i="17"/>
  <c r="I11" i="17"/>
  <c r="I19" i="17"/>
  <c r="I31" i="12"/>
  <c r="I8" i="12"/>
  <c r="I13" i="12"/>
  <c r="I18" i="12"/>
  <c r="I22" i="12"/>
  <c r="I24" i="12"/>
  <c r="J36" i="17"/>
  <c r="J31" i="12"/>
  <c r="J8" i="12"/>
  <c r="J13" i="12"/>
  <c r="J18" i="12"/>
  <c r="J22" i="12"/>
  <c r="J24" i="12"/>
  <c r="J31" i="17"/>
  <c r="J38" i="17"/>
  <c r="J24" i="17"/>
  <c r="J17" i="17"/>
  <c r="J11" i="17"/>
  <c r="K50" i="14"/>
  <c r="K39" i="14"/>
  <c r="K6" i="14"/>
  <c r="K10" i="14"/>
  <c r="K12" i="14"/>
  <c r="K14" i="14"/>
  <c r="K16" i="14"/>
  <c r="V24" i="12"/>
  <c r="U24" i="12"/>
  <c r="T24" i="12"/>
  <c r="K36" i="17"/>
  <c r="K31" i="17"/>
  <c r="K38" i="17"/>
  <c r="K24" i="17"/>
  <c r="K40" i="17"/>
  <c r="N39" i="14"/>
  <c r="M39" i="14"/>
  <c r="K31" i="12"/>
  <c r="K8" i="12"/>
  <c r="K13" i="12"/>
  <c r="K18" i="12"/>
  <c r="K22" i="12"/>
  <c r="K24" i="12"/>
  <c r="K17" i="17"/>
  <c r="K11" i="17"/>
  <c r="K19" i="17"/>
  <c r="L50" i="14"/>
  <c r="L39" i="14"/>
  <c r="L6" i="14"/>
  <c r="L10" i="14"/>
  <c r="L12" i="14"/>
  <c r="L14" i="14"/>
  <c r="L16" i="14"/>
  <c r="F6" i="11"/>
  <c r="F8" i="11"/>
  <c r="F16" i="11"/>
  <c r="F21" i="11"/>
  <c r="F26" i="11"/>
  <c r="F29" i="11"/>
  <c r="F30" i="11"/>
  <c r="F33" i="11"/>
  <c r="F36" i="11"/>
  <c r="G16" i="9"/>
  <c r="G26" i="9"/>
  <c r="G28" i="9"/>
  <c r="G47" i="9"/>
  <c r="G55" i="9"/>
  <c r="G6" i="7"/>
  <c r="G10" i="7"/>
  <c r="G13" i="7"/>
  <c r="G15" i="7"/>
  <c r="G17" i="7"/>
  <c r="M37" i="6"/>
  <c r="L37" i="6"/>
  <c r="K37" i="6"/>
  <c r="J37" i="6"/>
  <c r="I37" i="6"/>
  <c r="H37" i="6"/>
  <c r="F37" i="6"/>
  <c r="E37" i="6"/>
  <c r="M29" i="6"/>
  <c r="L29" i="6"/>
  <c r="K29" i="6"/>
  <c r="J29" i="6"/>
  <c r="I29" i="6"/>
  <c r="H29" i="6"/>
  <c r="F29" i="6"/>
  <c r="E29" i="6"/>
  <c r="E15" i="6"/>
  <c r="E19" i="6"/>
  <c r="F15" i="6"/>
  <c r="F19" i="6"/>
  <c r="G15" i="6"/>
  <c r="G19" i="6"/>
  <c r="H15" i="6"/>
  <c r="H19" i="6"/>
  <c r="I15" i="6"/>
  <c r="I19" i="6"/>
  <c r="J15" i="6"/>
  <c r="J19" i="6"/>
  <c r="K15" i="6"/>
  <c r="K19" i="6"/>
  <c r="L15" i="6"/>
  <c r="L19" i="6"/>
  <c r="M15" i="6"/>
  <c r="M19" i="6"/>
  <c r="G29" i="6"/>
  <c r="G37" i="6"/>
  <c r="L8" i="12"/>
  <c r="L13" i="12"/>
  <c r="L18" i="12"/>
  <c r="L22" i="12"/>
  <c r="L24" i="12"/>
  <c r="L17" i="17"/>
  <c r="L31" i="12"/>
  <c r="L36" i="17"/>
  <c r="L31" i="17"/>
  <c r="L24" i="17"/>
  <c r="L11" i="17"/>
  <c r="M50" i="14"/>
  <c r="M6" i="14"/>
  <c r="M10" i="14"/>
  <c r="M12" i="14"/>
  <c r="M14" i="14"/>
  <c r="M16" i="14"/>
  <c r="P8" i="12"/>
  <c r="P13" i="12"/>
  <c r="P18" i="12"/>
  <c r="P22" i="12"/>
  <c r="P24" i="12"/>
  <c r="M31" i="12"/>
  <c r="M8" i="12"/>
  <c r="M13" i="12"/>
  <c r="M18" i="12"/>
  <c r="M22" i="12"/>
  <c r="M24" i="12"/>
  <c r="M36" i="17"/>
  <c r="M31" i="17"/>
  <c r="M38" i="17"/>
  <c r="M24" i="17"/>
  <c r="M40" i="17"/>
  <c r="M17" i="17"/>
  <c r="M11" i="17"/>
  <c r="M19" i="17"/>
  <c r="N50" i="14"/>
  <c r="N6" i="14"/>
  <c r="N10" i="14"/>
  <c r="N12" i="14"/>
  <c r="N14" i="14"/>
  <c r="N16" i="14"/>
  <c r="N31" i="12"/>
  <c r="N8" i="12"/>
  <c r="N13" i="12"/>
  <c r="N18" i="12"/>
  <c r="N22" i="12"/>
  <c r="N24" i="12"/>
  <c r="N36" i="17"/>
  <c r="N31" i="17"/>
  <c r="N38" i="17"/>
  <c r="N24" i="17"/>
  <c r="N17" i="17"/>
  <c r="N11" i="17"/>
  <c r="N19" i="17"/>
  <c r="O50" i="14"/>
  <c r="O39" i="14"/>
  <c r="O6" i="14"/>
  <c r="O10" i="14"/>
  <c r="O12" i="14"/>
  <c r="O14" i="14"/>
  <c r="O16" i="14"/>
  <c r="E6" i="11"/>
  <c r="E8" i="11"/>
  <c r="E16" i="11"/>
  <c r="E21" i="11"/>
  <c r="E26" i="11"/>
  <c r="E29" i="11"/>
  <c r="E30" i="11"/>
  <c r="E33" i="11"/>
  <c r="E36" i="11"/>
  <c r="F47" i="9"/>
  <c r="F55" i="9"/>
  <c r="F16" i="9"/>
  <c r="F26" i="9"/>
  <c r="F6" i="7"/>
  <c r="F10" i="7"/>
  <c r="F13" i="7"/>
  <c r="F15" i="7"/>
  <c r="F17" i="7"/>
  <c r="AA8" i="12"/>
  <c r="AA13" i="12"/>
  <c r="AA18" i="12"/>
  <c r="AA22" i="12"/>
  <c r="AA24" i="12"/>
  <c r="O31" i="12"/>
  <c r="Q11" i="17"/>
  <c r="AA31" i="17"/>
  <c r="AA36" i="17"/>
  <c r="AA24" i="17"/>
  <c r="Z31" i="17"/>
  <c r="Z36" i="17"/>
  <c r="Z38" i="17"/>
  <c r="Z24" i="17"/>
  <c r="Y31" i="17"/>
  <c r="Y36" i="17"/>
  <c r="Y38" i="17"/>
  <c r="Y24" i="17"/>
  <c r="Y40" i="17"/>
  <c r="X31" i="17"/>
  <c r="X36" i="17"/>
  <c r="X24" i="17"/>
  <c r="W31" i="17"/>
  <c r="W36" i="17"/>
  <c r="W38" i="17"/>
  <c r="W24" i="17"/>
  <c r="V31" i="17"/>
  <c r="V36" i="17"/>
  <c r="V38" i="17"/>
  <c r="V24" i="17"/>
  <c r="V40" i="17"/>
  <c r="U31" i="17"/>
  <c r="U36" i="17"/>
  <c r="U24" i="17"/>
  <c r="T31" i="17"/>
  <c r="T36" i="17"/>
  <c r="T38" i="17"/>
  <c r="T24" i="17"/>
  <c r="S31" i="17"/>
  <c r="S36" i="17"/>
  <c r="S24" i="17"/>
  <c r="R31" i="17"/>
  <c r="R36" i="17"/>
  <c r="R38" i="17"/>
  <c r="R24" i="17"/>
  <c r="R40" i="17"/>
  <c r="Q31" i="17"/>
  <c r="Q36" i="17"/>
  <c r="Q24" i="17"/>
  <c r="P31" i="17"/>
  <c r="P36" i="17"/>
  <c r="P38" i="17"/>
  <c r="P24" i="17"/>
  <c r="AA17" i="17"/>
  <c r="AA11" i="17"/>
  <c r="AA19" i="17"/>
  <c r="Z17" i="17"/>
  <c r="Z11" i="17"/>
  <c r="Y17" i="17"/>
  <c r="Y11" i="17"/>
  <c r="Y19" i="17"/>
  <c r="X17" i="17"/>
  <c r="X11" i="17"/>
  <c r="X19" i="17"/>
  <c r="W17" i="17"/>
  <c r="W11" i="17"/>
  <c r="W19" i="17"/>
  <c r="V17" i="17"/>
  <c r="V11" i="17"/>
  <c r="V19" i="17"/>
  <c r="U17" i="17"/>
  <c r="U11" i="17"/>
  <c r="T17" i="17"/>
  <c r="T11" i="17"/>
  <c r="T19" i="17"/>
  <c r="S17" i="17"/>
  <c r="S11" i="17"/>
  <c r="S19" i="17"/>
  <c r="R17" i="17"/>
  <c r="R11" i="17"/>
  <c r="Q17" i="17"/>
  <c r="Q19" i="17"/>
  <c r="P17" i="17"/>
  <c r="P11" i="17"/>
  <c r="O24" i="17"/>
  <c r="O31" i="17"/>
  <c r="O36" i="17"/>
  <c r="O38" i="17"/>
  <c r="O40" i="17"/>
  <c r="O11" i="17"/>
  <c r="O17" i="17"/>
  <c r="O19" i="17"/>
  <c r="Q6" i="14"/>
  <c r="Q10" i="14"/>
  <c r="Q12" i="14"/>
  <c r="Q14" i="14"/>
  <c r="Q16" i="14"/>
  <c r="T39" i="14"/>
  <c r="T6" i="14"/>
  <c r="T10" i="14"/>
  <c r="T12" i="14"/>
  <c r="T14" i="14"/>
  <c r="T16" i="14"/>
  <c r="P50" i="14"/>
  <c r="U39" i="14"/>
  <c r="AA6" i="14"/>
  <c r="AA10" i="14"/>
  <c r="AA12" i="14"/>
  <c r="AA14" i="14"/>
  <c r="AA16" i="14"/>
  <c r="AB45" i="14"/>
  <c r="AB50" i="14"/>
  <c r="Q50" i="14"/>
  <c r="AB6" i="14"/>
  <c r="AB10" i="14"/>
  <c r="AB12" i="14"/>
  <c r="AB14" i="14"/>
  <c r="AB16" i="14"/>
  <c r="P39" i="14"/>
  <c r="P6" i="14"/>
  <c r="P10" i="14"/>
  <c r="P12" i="14"/>
  <c r="P14" i="14"/>
  <c r="P16" i="14"/>
  <c r="O8" i="12"/>
  <c r="O13" i="12"/>
  <c r="O18" i="12"/>
  <c r="O22" i="12"/>
  <c r="O24" i="12"/>
  <c r="P31" i="12"/>
  <c r="Q39" i="14"/>
  <c r="Q8" i="12"/>
  <c r="Q13" i="12"/>
  <c r="Q18" i="12"/>
  <c r="Q22" i="12"/>
  <c r="Q24" i="12"/>
  <c r="Q31" i="12"/>
  <c r="R50" i="14"/>
  <c r="R39" i="14"/>
  <c r="R6" i="14"/>
  <c r="R10" i="14"/>
  <c r="R12" i="14"/>
  <c r="R14" i="14"/>
  <c r="R16" i="14"/>
  <c r="R8" i="12"/>
  <c r="R13" i="12"/>
  <c r="R18" i="12"/>
  <c r="R22" i="12"/>
  <c r="R24" i="12"/>
  <c r="R31" i="12"/>
  <c r="S50" i="14"/>
  <c r="S39" i="14"/>
  <c r="S6" i="14"/>
  <c r="S10" i="14"/>
  <c r="S12" i="14"/>
  <c r="S14" i="14"/>
  <c r="S16" i="14"/>
  <c r="S8" i="12"/>
  <c r="S13" i="12"/>
  <c r="S18" i="12"/>
  <c r="S22" i="12"/>
  <c r="Y6" i="14"/>
  <c r="Y10" i="14"/>
  <c r="Y12" i="14"/>
  <c r="Y14" i="14"/>
  <c r="Y16" i="14"/>
  <c r="W6" i="14"/>
  <c r="W10" i="14"/>
  <c r="W12" i="14"/>
  <c r="W14" i="14"/>
  <c r="W16" i="14"/>
  <c r="Z6" i="14"/>
  <c r="Z10" i="14"/>
  <c r="Z12" i="14"/>
  <c r="Z14" i="14"/>
  <c r="Z16" i="14"/>
  <c r="X6" i="14"/>
  <c r="X10" i="14"/>
  <c r="X12" i="14"/>
  <c r="X14" i="14"/>
  <c r="X16" i="14"/>
  <c r="V6" i="14"/>
  <c r="V10" i="14"/>
  <c r="V12" i="14"/>
  <c r="V14" i="14"/>
  <c r="V16" i="14"/>
  <c r="U6" i="14"/>
  <c r="U10" i="14"/>
  <c r="U12" i="14"/>
  <c r="U14" i="14"/>
  <c r="U16" i="14"/>
  <c r="T50" i="14"/>
  <c r="T31" i="12"/>
  <c r="U50" i="14"/>
  <c r="U31" i="12"/>
  <c r="V31" i="12"/>
  <c r="V50" i="14"/>
  <c r="V39" i="14"/>
  <c r="W50" i="14"/>
  <c r="W39" i="14"/>
  <c r="W31" i="12"/>
  <c r="W8" i="12"/>
  <c r="W13" i="12"/>
  <c r="W18" i="12"/>
  <c r="W22" i="12"/>
  <c r="W24" i="12"/>
  <c r="Z45" i="14"/>
  <c r="Z50" i="14"/>
  <c r="AA45" i="14"/>
  <c r="AA50" i="14"/>
  <c r="Y33" i="14"/>
  <c r="Y39" i="14"/>
  <c r="Z33" i="14"/>
  <c r="Z39" i="14"/>
  <c r="AA33" i="14"/>
  <c r="AA39" i="14"/>
  <c r="AB33" i="14"/>
  <c r="AB39" i="14"/>
  <c r="X33" i="14"/>
  <c r="X39" i="14"/>
  <c r="Y45" i="14"/>
  <c r="Y50" i="14"/>
  <c r="X45" i="14"/>
  <c r="X50" i="14"/>
  <c r="X31" i="12"/>
  <c r="X8" i="12"/>
  <c r="X13" i="12"/>
  <c r="X18" i="12"/>
  <c r="X22" i="12"/>
  <c r="X24" i="12"/>
  <c r="Y31" i="12"/>
  <c r="Y8" i="12"/>
  <c r="Y13" i="12"/>
  <c r="Y18" i="12"/>
  <c r="Y22" i="12"/>
  <c r="Y24" i="12"/>
  <c r="Z31" i="12"/>
  <c r="Z8" i="12"/>
  <c r="Z13" i="12"/>
  <c r="Z18" i="12"/>
  <c r="Z22" i="12"/>
  <c r="Z24" i="12"/>
  <c r="AA31" i="12"/>
  <c r="I38" i="17"/>
  <c r="I40" i="17"/>
  <c r="Z19" i="17"/>
  <c r="L19" i="17"/>
  <c r="F28" i="9"/>
  <c r="Q38" i="17"/>
  <c r="Q40" i="17"/>
  <c r="G38" i="17"/>
  <c r="G40" i="17"/>
  <c r="F38" i="17"/>
  <c r="F19" i="17"/>
  <c r="F58" i="9"/>
  <c r="P19" i="17"/>
  <c r="R19" i="17"/>
  <c r="U19" i="17"/>
  <c r="U38" i="17"/>
  <c r="U40" i="17"/>
  <c r="AA38" i="17"/>
  <c r="AA40" i="17"/>
  <c r="L38" i="17"/>
  <c r="L40" i="17"/>
  <c r="G57" i="9"/>
  <c r="J19" i="17"/>
  <c r="E28" i="9"/>
  <c r="P40" i="17"/>
  <c r="S38" i="17"/>
  <c r="S40" i="17"/>
  <c r="G58" i="9"/>
  <c r="W40" i="17"/>
  <c r="Z40" i="17"/>
  <c r="N40" i="17"/>
  <c r="X38" i="17"/>
  <c r="X40" i="17"/>
  <c r="F57" i="9"/>
  <c r="J40" i="17"/>
  <c r="E58" i="9"/>
  <c r="F40" i="17"/>
  <c r="S24" i="12"/>
  <c r="S27" i="12"/>
  <c r="S31" i="12"/>
  <c r="T40" i="17"/>
  <c r="D30" i="11"/>
  <c r="D33" i="11"/>
  <c r="D36" i="11"/>
  <c r="E8" i="12"/>
  <c r="E13" i="12"/>
  <c r="E18" i="12"/>
  <c r="E22" i="12"/>
  <c r="E24" i="12"/>
  <c r="E38" i="17"/>
  <c r="E40" i="17"/>
  <c r="E19" i="17"/>
  <c r="D8" i="12"/>
  <c r="D13" i="12"/>
  <c r="D18" i="12"/>
  <c r="D22" i="12"/>
  <c r="D24" i="12"/>
  <c r="D40" i="17"/>
</calcChain>
</file>

<file path=xl/sharedStrings.xml><?xml version="1.0" encoding="utf-8"?>
<sst xmlns="http://schemas.openxmlformats.org/spreadsheetml/2006/main" count="1138" uniqueCount="705">
  <si>
    <t>Net sales</t>
  </si>
  <si>
    <t>Assets</t>
  </si>
  <si>
    <t>Cash and bank balances</t>
  </si>
  <si>
    <t>Total assets</t>
  </si>
  <si>
    <t>Provisions</t>
  </si>
  <si>
    <t>Interest-bearing debt</t>
  </si>
  <si>
    <t>Change in working capital</t>
  </si>
  <si>
    <t>Current capital expenditures</t>
  </si>
  <si>
    <t>Operating cash flow</t>
  </si>
  <si>
    <t>Income taxes paid</t>
  </si>
  <si>
    <t>Other</t>
  </si>
  <si>
    <t>Cash flow from current operations</t>
  </si>
  <si>
    <t>Strategic capital expenditures</t>
  </si>
  <si>
    <t>Acquisitions</t>
  </si>
  <si>
    <t>Divestments</t>
  </si>
  <si>
    <t>Cash flow before dividend</t>
  </si>
  <si>
    <t>Dividend</t>
  </si>
  <si>
    <t>Net cash flow</t>
  </si>
  <si>
    <t>Financial receivables</t>
  </si>
  <si>
    <t>Currency effects</t>
  </si>
  <si>
    <t>-</t>
  </si>
  <si>
    <t>Interest coverage, multiple</t>
  </si>
  <si>
    <t>Return on capital employed, %</t>
  </si>
  <si>
    <t>Operating margin, %</t>
  </si>
  <si>
    <t>Net margin, %</t>
  </si>
  <si>
    <t>Capital turnover rate, multiple</t>
  </si>
  <si>
    <t xml:space="preserve">   Packaging</t>
  </si>
  <si>
    <t>Financial income</t>
  </si>
  <si>
    <t>Financial expenses</t>
  </si>
  <si>
    <t xml:space="preserve">Receivables and inventories </t>
  </si>
  <si>
    <t>Short-term investments</t>
  </si>
  <si>
    <t xml:space="preserve">   Forest Products</t>
  </si>
  <si>
    <t xml:space="preserve">   Goodwill amortization</t>
  </si>
  <si>
    <t>Net debt, incl pension provisions</t>
  </si>
  <si>
    <t>Repurchasing/Selling of own stock</t>
  </si>
  <si>
    <t>x</t>
  </si>
  <si>
    <t>Nettoomsättning</t>
  </si>
  <si>
    <t>Skatter</t>
  </si>
  <si>
    <t>Tillgångar</t>
  </si>
  <si>
    <t>Anläggningstillgångar</t>
  </si>
  <si>
    <t>Fordringar och varulager</t>
  </si>
  <si>
    <t>Likvida medel</t>
  </si>
  <si>
    <t>Summa tillgångar</t>
  </si>
  <si>
    <t>Eget kapital</t>
  </si>
  <si>
    <t>Avsättningar</t>
  </si>
  <si>
    <t>Summa eget kapital och skulder</t>
  </si>
  <si>
    <t>Finansiella fordringar</t>
  </si>
  <si>
    <t>Förändring av rörelsekapital</t>
  </si>
  <si>
    <t>Operativt kassaflöde</t>
  </si>
  <si>
    <t>Övrigt</t>
  </si>
  <si>
    <t>Rörelsens kassaflöde</t>
  </si>
  <si>
    <t>Avyttringar</t>
  </si>
  <si>
    <t>Kassaflöde före utdelning</t>
  </si>
  <si>
    <t>Utdelning</t>
  </si>
  <si>
    <t>Nettokassaflöde</t>
  </si>
  <si>
    <t>Nettolåneskuld vid årets början</t>
  </si>
  <si>
    <t>Omvärderingar mot eget kapital</t>
  </si>
  <si>
    <t>Valutaeffekter</t>
  </si>
  <si>
    <t>Nettolåneskuld vid årets slut</t>
  </si>
  <si>
    <t>Återköp/försäljning av egna aktier</t>
  </si>
  <si>
    <t xml:space="preserve">   Förpackningar</t>
  </si>
  <si>
    <t xml:space="preserve">   Skogsindustriprodukter</t>
  </si>
  <si>
    <t xml:space="preserve">   Goodwill-avskrivningar</t>
  </si>
  <si>
    <t>Finansiella intäkter</t>
  </si>
  <si>
    <t>Finansiella kostnader</t>
  </si>
  <si>
    <t>Minoritetsintressen</t>
  </si>
  <si>
    <t>Nettolåneskuld, inkl. pensionsskulder</t>
  </si>
  <si>
    <t>Soliditet, %</t>
  </si>
  <si>
    <t>Räntetäckningsgrad, ggr</t>
  </si>
  <si>
    <t>Avkastning på sysselsatt kapital, %</t>
  </si>
  <si>
    <t>Avkastning på eget kapital, %</t>
  </si>
  <si>
    <t>Rörelsemarginal, %</t>
  </si>
  <si>
    <t>Nettomarginal, %</t>
  </si>
  <si>
    <t>Kapitalomsättningshastighet, ggr</t>
  </si>
  <si>
    <t>080331</t>
  </si>
  <si>
    <t xml:space="preserve">Net sales </t>
  </si>
  <si>
    <t xml:space="preserve">Nettoomsättning </t>
  </si>
  <si>
    <t xml:space="preserve">Cost of goods sold </t>
  </si>
  <si>
    <t xml:space="preserve">Kostnad för sålda varor </t>
  </si>
  <si>
    <t xml:space="preserve">Gross profit </t>
  </si>
  <si>
    <t xml:space="preserve">Bruttoresultat </t>
  </si>
  <si>
    <t xml:space="preserve">Items affecting comparability </t>
  </si>
  <si>
    <t xml:space="preserve">Jämförelsestörande poster </t>
  </si>
  <si>
    <t xml:space="preserve">Share of profits of associates </t>
  </si>
  <si>
    <t xml:space="preserve">Intäkter från andelar i intresseföretag </t>
  </si>
  <si>
    <t xml:space="preserve">Operating profit </t>
  </si>
  <si>
    <t xml:space="preserve">Rörelseresultat </t>
  </si>
  <si>
    <t xml:space="preserve">Financial income </t>
  </si>
  <si>
    <t xml:space="preserve">Finansiella intäkter </t>
  </si>
  <si>
    <t xml:space="preserve">Profit before tax </t>
  </si>
  <si>
    <t xml:space="preserve">Resultat före skatt </t>
  </si>
  <si>
    <t xml:space="preserve">Tax </t>
  </si>
  <si>
    <t xml:space="preserve">Skatter </t>
  </si>
  <si>
    <t xml:space="preserve">Earnings attributable to: </t>
  </si>
  <si>
    <t xml:space="preserve">Resultat hänförligt till: </t>
  </si>
  <si>
    <t xml:space="preserve">Moderbolagets aktieägare </t>
  </si>
  <si>
    <t xml:space="preserve">Minoritetsintressen </t>
  </si>
  <si>
    <t xml:space="preserve">Earnings per share </t>
  </si>
  <si>
    <t xml:space="preserve">Resultat per aktie </t>
  </si>
  <si>
    <t xml:space="preserve">Resultat per aktie, SEK – moderbolagets aktieägare </t>
  </si>
  <si>
    <t xml:space="preserve">Dividend per share, SEK </t>
  </si>
  <si>
    <t xml:space="preserve">Utdelning per aktie, SEK </t>
  </si>
  <si>
    <t xml:space="preserve">Periodens resultat hänförligt till moderbolagets aktieägare </t>
  </si>
  <si>
    <t xml:space="preserve">Average number of shares before dilution, million </t>
  </si>
  <si>
    <t xml:space="preserve">Medelantal aktier före utspädning, miljoner </t>
  </si>
  <si>
    <t xml:space="preserve">Average number of shares after dilution </t>
  </si>
  <si>
    <t xml:space="preserve">Medelantalet aktier efter utspädning </t>
  </si>
  <si>
    <t xml:space="preserve">Personal Care </t>
  </si>
  <si>
    <t xml:space="preserve">Personliga hygienprodukter </t>
  </si>
  <si>
    <t xml:space="preserve">Tissue </t>
  </si>
  <si>
    <t xml:space="preserve">Mjukpapper </t>
  </si>
  <si>
    <t xml:space="preserve">Packaging </t>
  </si>
  <si>
    <t xml:space="preserve">Förpackningar </t>
  </si>
  <si>
    <t xml:space="preserve">Forest Products </t>
  </si>
  <si>
    <t xml:space="preserve">Skogsindustriprodukter </t>
  </si>
  <si>
    <t xml:space="preserve">Other </t>
  </si>
  <si>
    <t xml:space="preserve">Intra-Group deliveries </t>
  </si>
  <si>
    <t xml:space="preserve">Internleveranser </t>
  </si>
  <si>
    <t xml:space="preserve">Total </t>
  </si>
  <si>
    <t xml:space="preserve">Summa </t>
  </si>
  <si>
    <t xml:space="preserve">Earnings per share after full tax: </t>
  </si>
  <si>
    <t xml:space="preserve">After dilution </t>
  </si>
  <si>
    <t xml:space="preserve">Before dilution </t>
  </si>
  <si>
    <t xml:space="preserve">Market price for B share: </t>
  </si>
  <si>
    <t xml:space="preserve">Average price during the year </t>
  </si>
  <si>
    <t xml:space="preserve">Closing price, 31 December </t>
  </si>
  <si>
    <t xml:space="preserve">Dividend </t>
  </si>
  <si>
    <t xml:space="preserve">Dividend yield </t>
  </si>
  <si>
    <t xml:space="preserve">Pay-out ratio (before dilution), % </t>
  </si>
  <si>
    <t xml:space="preserve">Equity, after dilution </t>
  </si>
  <si>
    <t xml:space="preserve">Equity, before dilution </t>
  </si>
  <si>
    <t>Resultat per aktie efter full skatt:</t>
  </si>
  <si>
    <t>Efter utspädningseffekter</t>
  </si>
  <si>
    <t>Före utspädningseffekter</t>
  </si>
  <si>
    <t>Börskurs för B-aktien:</t>
  </si>
  <si>
    <t>Genomsnittskurs under året</t>
  </si>
  <si>
    <t>Årets slutkurs, 31 december</t>
  </si>
  <si>
    <t>Direktavkastning, %</t>
  </si>
  <si>
    <t>Andel utdelad vinst (före utspädning), %</t>
  </si>
  <si>
    <t>Eget kapital, efter utspädningseffekter</t>
  </si>
  <si>
    <t>Eget kapital, före utspädningseffekter</t>
  </si>
  <si>
    <t>Data per share</t>
  </si>
  <si>
    <t>Data per aktie</t>
  </si>
  <si>
    <t>Net Sales by business area (SEKm )</t>
  </si>
  <si>
    <t>Nettoomsättning per verksamhetsområde (MSEK )</t>
  </si>
  <si>
    <t>1:78</t>
  </si>
  <si>
    <t>1:58</t>
  </si>
  <si>
    <t>2:02</t>
  </si>
  <si>
    <t>1:96</t>
  </si>
  <si>
    <t>2:19</t>
  </si>
  <si>
    <t>Key figures</t>
  </si>
  <si>
    <t>SEK</t>
  </si>
  <si>
    <t>Profit before tax, SEKm/EURm</t>
  </si>
  <si>
    <t>Profit for the year, SEKm/EURm</t>
  </si>
  <si>
    <t>Earnings per share, SEK</t>
  </si>
  <si>
    <t>Cash flow from current operations per share, SEK</t>
  </si>
  <si>
    <t>Strategic investments, incl. acquisitions, SEKm/EURm</t>
  </si>
  <si>
    <t>Equity, SEKm/EURm</t>
  </si>
  <si>
    <t>Return on equity, %</t>
  </si>
  <si>
    <t>Debt/equity ratio, multiple</t>
  </si>
  <si>
    <t>Average number of employees</t>
  </si>
  <si>
    <t>Resultat före skatt, MSEK/MEUR</t>
  </si>
  <si>
    <t>Resultat per aktie, SEK</t>
  </si>
  <si>
    <t>Rörelsens kassaflöde per aktie, SEK</t>
  </si>
  <si>
    <t>Strategiska investeringar, inkl förvärv, MSEK/MEUR</t>
  </si>
  <si>
    <t>Eget kapital, MSEK/MEUR</t>
  </si>
  <si>
    <t>Skuldsättningsgrad, ggr</t>
  </si>
  <si>
    <t>Medeltal anställda</t>
  </si>
  <si>
    <t>090331</t>
  </si>
  <si>
    <t>081231</t>
  </si>
  <si>
    <t>080930</t>
  </si>
  <si>
    <t>080630</t>
  </si>
  <si>
    <t>090930</t>
  </si>
  <si>
    <t>090630</t>
  </si>
  <si>
    <t>1:66</t>
  </si>
  <si>
    <t>1:82</t>
  </si>
  <si>
    <t>091231</t>
  </si>
  <si>
    <t>1:72</t>
  </si>
  <si>
    <t>0.60</t>
  </si>
  <si>
    <t>100331</t>
  </si>
  <si>
    <t>1:53</t>
  </si>
  <si>
    <t>100630</t>
  </si>
  <si>
    <t>2:04</t>
  </si>
  <si>
    <t>100930</t>
  </si>
  <si>
    <t>1:95</t>
  </si>
  <si>
    <t>101231</t>
  </si>
  <si>
    <t>2:38</t>
  </si>
  <si>
    <t>7:90</t>
  </si>
  <si>
    <t>7.90</t>
  </si>
  <si>
    <t>0.51</t>
  </si>
  <si>
    <t>Operating cash surplus</t>
  </si>
  <si>
    <t>Kassamässigt rörelseöverskott</t>
  </si>
  <si>
    <t>Operating cash flow per share, SEK</t>
  </si>
  <si>
    <t>Operating profit</t>
  </si>
  <si>
    <t>Rörelseresultat</t>
  </si>
  <si>
    <t>110331</t>
  </si>
  <si>
    <t>1:89</t>
  </si>
  <si>
    <t xml:space="preserve">Share in profits of associates </t>
  </si>
  <si>
    <t>SEKm</t>
  </si>
  <si>
    <t>MSEK</t>
  </si>
  <si>
    <t>Net profit for the period</t>
  </si>
  <si>
    <t>Periodens resultat</t>
  </si>
  <si>
    <t>Owners of the parent</t>
  </si>
  <si>
    <t>Non-controlling interests</t>
  </si>
  <si>
    <t xml:space="preserve">- before dilution effects </t>
  </si>
  <si>
    <t xml:space="preserve">- after dilution effects </t>
  </si>
  <si>
    <t xml:space="preserve">- före utspädningseffekter </t>
  </si>
  <si>
    <t xml:space="preserve">- efter utspädningseffekter </t>
  </si>
  <si>
    <t>Earnings attributable to owners of the parent</t>
  </si>
  <si>
    <t xml:space="preserve">Average no. of shares before dilution, millions </t>
  </si>
  <si>
    <t xml:space="preserve">Resultat hänförligt till moderbolagets aktieägare </t>
  </si>
  <si>
    <t xml:space="preserve">- Publication papers </t>
  </si>
  <si>
    <t xml:space="preserve">- Pulp, timber and solid-wood products </t>
  </si>
  <si>
    <t xml:space="preserve">- Tryckpapper </t>
  </si>
  <si>
    <t>- Massa, virke och sågade trävaror</t>
  </si>
  <si>
    <t>Operating profit (SEKm)</t>
  </si>
  <si>
    <t>Rörelseresultat (MSEK)</t>
  </si>
  <si>
    <r>
      <t>Sales, general and administration</t>
    </r>
    <r>
      <rPr>
        <vertAlign val="superscript"/>
        <sz val="10"/>
        <rFont val="Arial"/>
        <family val="2"/>
      </rPr>
      <t>2</t>
    </r>
  </si>
  <si>
    <t xml:space="preserve">  Cost of goods sold</t>
  </si>
  <si>
    <t xml:space="preserve">  Sales, general and administration</t>
  </si>
  <si>
    <t xml:space="preserve">  Kostnad för såld vara</t>
  </si>
  <si>
    <t xml:space="preserve">  Försäljnings- och administrationskostnader</t>
  </si>
  <si>
    <r>
      <t>Försäljnings- och administrationskostnader</t>
    </r>
    <r>
      <rPr>
        <vertAlign val="superscript"/>
        <sz val="10"/>
        <rFont val="Arial"/>
        <family val="2"/>
      </rPr>
      <t>2</t>
    </r>
  </si>
  <si>
    <t>Financial items</t>
  </si>
  <si>
    <t>Finansiella poster</t>
  </si>
  <si>
    <t>2:18</t>
  </si>
  <si>
    <t>Consolidated Balance Sheet</t>
  </si>
  <si>
    <t>Balansräkning för koncernen</t>
  </si>
  <si>
    <t>Goodwill</t>
  </si>
  <si>
    <t>Other intangible assets</t>
  </si>
  <si>
    <t>Övriga immateriella tillgångar</t>
  </si>
  <si>
    <t>Tangible assets</t>
  </si>
  <si>
    <t>Materiella anläggningstillgångar</t>
  </si>
  <si>
    <t>Shares and participations</t>
  </si>
  <si>
    <t>Aktier och andelar</t>
  </si>
  <si>
    <t>Other non-current  receivables</t>
  </si>
  <si>
    <t>Övriga långfristiga fordringar</t>
  </si>
  <si>
    <t>Operating receivables and inventories</t>
  </si>
  <si>
    <t>Rörelsefordringar och varulager</t>
  </si>
  <si>
    <t>Current financial assets</t>
  </si>
  <si>
    <t>Non-current assets held for sale</t>
  </si>
  <si>
    <t>Anläggningstillgångar som innehas för försäljning</t>
  </si>
  <si>
    <t>Cash and cash equivalents</t>
  </si>
  <si>
    <t>Total non-current assets</t>
  </si>
  <si>
    <t>Summa anläggningstillgångar</t>
  </si>
  <si>
    <t>Total current assets</t>
  </si>
  <si>
    <t>Summa omsättningtillgångar</t>
  </si>
  <si>
    <t>Total equity</t>
  </si>
  <si>
    <t>Eget kapital, moderbolagets aktieägare</t>
  </si>
  <si>
    <t>Summa eget kapital</t>
  </si>
  <si>
    <t>Skulder</t>
  </si>
  <si>
    <t>Liabilities</t>
  </si>
  <si>
    <t>Provisions for pensions</t>
  </si>
  <si>
    <t>Avsättningar för pensioner</t>
  </si>
  <si>
    <t>Other provisions</t>
  </si>
  <si>
    <t>Övriga avsättningar</t>
  </si>
  <si>
    <t>Non-current financial liabilities</t>
  </si>
  <si>
    <t>Långfristiga finansiella skulder</t>
  </si>
  <si>
    <t>Other non-current liabilities</t>
  </si>
  <si>
    <t>Övriga långfristiga skulder</t>
  </si>
  <si>
    <t>Total non-current liabilities</t>
  </si>
  <si>
    <t>Summa långfristiga skulder</t>
  </si>
  <si>
    <t>Operating liabilities</t>
  </si>
  <si>
    <t>Rörelseskulder</t>
  </si>
  <si>
    <t>Total current liabilities</t>
  </si>
  <si>
    <t>Summa kortfristiga skulder</t>
  </si>
  <si>
    <t>Total liabilities</t>
  </si>
  <si>
    <t>Summa skulder</t>
  </si>
  <si>
    <t>Total equity and liabilities</t>
  </si>
  <si>
    <t xml:space="preserve">  of which unutilised</t>
  </si>
  <si>
    <t xml:space="preserve">  varav outnyttjade</t>
  </si>
  <si>
    <t>Debt/equity ratio</t>
  </si>
  <si>
    <t>Capital employed</t>
  </si>
  <si>
    <t>- of which working capital</t>
  </si>
  <si>
    <t>Net debt</t>
  </si>
  <si>
    <t>Provisions for restructuring costs are included in the balance sheet as follows:</t>
  </si>
  <si>
    <t>- Other provisions*</t>
  </si>
  <si>
    <t>- Operating liabilities</t>
  </si>
  <si>
    <t>*) of which, provision for tax risks</t>
  </si>
  <si>
    <t>Sysselsatt kapital</t>
  </si>
  <si>
    <t>- varav rörelsekapital</t>
  </si>
  <si>
    <t>Nettolåneskuld</t>
  </si>
  <si>
    <t>Avsättningar för strukturkostnader ingår i balansräkningen enligt följande:</t>
  </si>
  <si>
    <t>- Övriga avsättningar*</t>
  </si>
  <si>
    <t>- Rörelseskulder</t>
  </si>
  <si>
    <t>*) varav avsättningar för skatterisker</t>
  </si>
  <si>
    <t>Current capital expenditures, net</t>
  </si>
  <si>
    <t>Restructuring costs, etc</t>
  </si>
  <si>
    <t>Strategic capital expenditures, fixed assets</t>
  </si>
  <si>
    <t>Löpande investeringar, netto</t>
  </si>
  <si>
    <t>Strukturkostnader m.m.</t>
  </si>
  <si>
    <t>Skattebetalning</t>
  </si>
  <si>
    <t>Företagsförvärv</t>
  </si>
  <si>
    <t>Expansionsinvesteringar, anläggningar</t>
  </si>
  <si>
    <t>Net debt at the start of the period</t>
  </si>
  <si>
    <t>Remeasurements to equity</t>
  </si>
  <si>
    <t>Net debt at the end of the period</t>
  </si>
  <si>
    <t>Nettolåneskuld vid periodens slut</t>
  </si>
  <si>
    <t>Debt payment capacity, %</t>
  </si>
  <si>
    <t>Skuldbetalningsförmåga, %</t>
  </si>
  <si>
    <t xml:space="preserve"> </t>
  </si>
  <si>
    <t>INCOME STATEMENT</t>
  </si>
  <si>
    <t>RESULTATRÄKNING</t>
  </si>
  <si>
    <t xml:space="preserve">   Personal Care</t>
  </si>
  <si>
    <t xml:space="preserve">   Tissue</t>
  </si>
  <si>
    <t>Profit before tax</t>
  </si>
  <si>
    <t>Tax</t>
  </si>
  <si>
    <t>Profit for the year</t>
  </si>
  <si>
    <t xml:space="preserve">   Mjukpapper</t>
  </si>
  <si>
    <t xml:space="preserve">   Personliga hygienprodukter</t>
  </si>
  <si>
    <t>Resultat före skatt</t>
  </si>
  <si>
    <t>Innehav utan bestämmande inflytande</t>
  </si>
  <si>
    <t>Årets resultat</t>
  </si>
  <si>
    <t>BALANCE SHEET</t>
  </si>
  <si>
    <t>Non-current assets (excl. financial receivables)</t>
  </si>
  <si>
    <t>Equity</t>
  </si>
  <si>
    <t>Operating and other non-interest-bearing liabilities</t>
  </si>
  <si>
    <t>Total liabilities and equity</t>
  </si>
  <si>
    <t>CASH FLOW STATEMENT</t>
  </si>
  <si>
    <t>Anläggningstillgångar (exkl. finansiella fordringar)</t>
  </si>
  <si>
    <t>Anläggningstillgångar till försäljning</t>
  </si>
  <si>
    <t>Låneskulder, räntebärande</t>
  </si>
  <si>
    <t>Rörelse- och övriga ej räntebärande skulder</t>
  </si>
  <si>
    <t>Summa skulder och eget kapital</t>
  </si>
  <si>
    <t>KASSAFLÖDESANALYS</t>
  </si>
  <si>
    <t>Key Ratios</t>
  </si>
  <si>
    <t>Nyckeltal</t>
  </si>
  <si>
    <t>Equity/assets ratio, %</t>
  </si>
  <si>
    <t>Debt payment capacity incl. Pension liabilities, %</t>
  </si>
  <si>
    <t>Return on capital employed, excluding items affecting comparability, %</t>
  </si>
  <si>
    <t>Operating margin, excluding items affecting comparabiltiy, %</t>
  </si>
  <si>
    <t>Skuldbetalningsförmåga inkl. pensionsskulder, %</t>
  </si>
  <si>
    <t>Avkastning på sysselsatt kapital exkl. jämförelsestörande poster, %</t>
  </si>
  <si>
    <t>Rörelsemarginal exkl. jämförelsestörande poster, %</t>
  </si>
  <si>
    <t>Resultat, SEK/aktie</t>
  </si>
  <si>
    <t>All earnings figures include items affecting comparability unless otherwise indicated.</t>
  </si>
  <si>
    <t>SEK per share unless otherwise indicated</t>
  </si>
  <si>
    <r>
      <t>Dividend growth, %</t>
    </r>
    <r>
      <rPr>
        <vertAlign val="superscript"/>
        <sz val="10"/>
        <rFont val="Arial"/>
        <family val="2"/>
      </rPr>
      <t xml:space="preserve">3 </t>
    </r>
  </si>
  <si>
    <r>
      <t>P/E ratio</t>
    </r>
    <r>
      <rPr>
        <vertAlign val="superscript"/>
        <sz val="10"/>
        <rFont val="Arial"/>
        <family val="2"/>
      </rPr>
      <t xml:space="preserve">4 </t>
    </r>
  </si>
  <si>
    <r>
      <t>Beta coefficient</t>
    </r>
    <r>
      <rPr>
        <vertAlign val="superscript"/>
        <sz val="10"/>
        <rFont val="Arial"/>
        <family val="2"/>
      </rPr>
      <t xml:space="preserve">6 </t>
    </r>
  </si>
  <si>
    <t>Samtliga resultatmått inkluderar jämförelsestörande poster om inte annat anges.</t>
  </si>
  <si>
    <t>Belopp i SEK per aktie där annat ej anges</t>
  </si>
  <si>
    <r>
      <t>Utdelningstillväxt, %</t>
    </r>
    <r>
      <rPr>
        <vertAlign val="superscript"/>
        <sz val="10"/>
        <rFont val="Arial"/>
        <family val="2"/>
      </rPr>
      <t>3</t>
    </r>
  </si>
  <si>
    <r>
      <t>P/E-tal</t>
    </r>
    <r>
      <rPr>
        <vertAlign val="superscript"/>
        <sz val="10"/>
        <rFont val="Arial"/>
        <family val="2"/>
      </rPr>
      <t>4</t>
    </r>
  </si>
  <si>
    <r>
      <t>Betavärde</t>
    </r>
    <r>
      <rPr>
        <vertAlign val="superscript"/>
        <sz val="10"/>
        <rFont val="Arial"/>
        <family val="2"/>
      </rPr>
      <t>6</t>
    </r>
  </si>
  <si>
    <r>
      <t>2</t>
    </r>
    <r>
      <rPr>
        <sz val="10"/>
        <rFont val="Arial"/>
      </rPr>
      <t xml:space="preserve"> Board proposal.</t>
    </r>
  </si>
  <si>
    <r>
      <t>3</t>
    </r>
    <r>
      <rPr>
        <sz val="10"/>
        <rFont val="Arial"/>
      </rPr>
      <t xml:space="preserve"> Rolling 10-year data.</t>
    </r>
  </si>
  <si>
    <r>
      <t>4</t>
    </r>
    <r>
      <rPr>
        <sz val="10"/>
        <rFont val="Arial"/>
      </rPr>
      <t xml:space="preserve"> Share price at year-end divided by earnings per share after full tax and dilution.</t>
    </r>
  </si>
  <si>
    <r>
      <t>6</t>
    </r>
    <r>
      <rPr>
        <sz val="10"/>
        <rFont val="Arial"/>
      </rPr>
      <t xml:space="preserve"> Share price volatility compared with the entire stock exchange (measured for rolling 48 months).</t>
    </r>
  </si>
  <si>
    <r>
      <t>2</t>
    </r>
    <r>
      <rPr>
        <sz val="10"/>
        <rFont val="Arial"/>
      </rPr>
      <t xml:space="preserve"> Enligt styrelsens förslag.</t>
    </r>
  </si>
  <si>
    <r>
      <t>3</t>
    </r>
    <r>
      <rPr>
        <sz val="10"/>
        <rFont val="Arial"/>
      </rPr>
      <t xml:space="preserve"> Rullande tioårsvärden.</t>
    </r>
  </si>
  <si>
    <r>
      <t>4</t>
    </r>
    <r>
      <rPr>
        <sz val="10"/>
        <rFont val="Arial"/>
      </rPr>
      <t xml:space="preserve"> Aktiekursen vid årets slut dividerat med resultat per aktie efter full skatt och utspädningseffekter.</t>
    </r>
  </si>
  <si>
    <r>
      <t>5</t>
    </r>
    <r>
      <rPr>
        <sz val="10"/>
        <rFont val="Arial"/>
      </rPr>
      <t xml:space="preserve"> Börsvärde plus nettolåneskulder plus innehav utan bestämmande inflytande dividerat med rörelseresultat. (EBIT = earnings before interest and taxes).</t>
    </r>
  </si>
  <si>
    <r>
      <t>6</t>
    </r>
    <r>
      <rPr>
        <sz val="10"/>
        <rFont val="Arial"/>
      </rPr>
      <t xml:space="preserve"> Aktiens kursförändring jämfört med börsen som helhet (mäts på rullande 48-månader).</t>
    </r>
  </si>
  <si>
    <t>Operating profit, SEKm/EURm</t>
  </si>
  <si>
    <t>Dividend, SEK</t>
  </si>
  <si>
    <r>
      <t>Operating margin, %</t>
    </r>
    <r>
      <rPr>
        <vertAlign val="superscript"/>
        <sz val="10"/>
        <rFont val="Arial"/>
        <family val="2"/>
      </rPr>
      <t>1</t>
    </r>
  </si>
  <si>
    <r>
      <t>Return on equity, %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</si>
  <si>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</rPr>
      <t xml:space="preserve"> Excluding items affecting comparability</t>
    </r>
  </si>
  <si>
    <r>
      <t>3</t>
    </r>
    <r>
      <rPr>
        <sz val="10"/>
        <rFont val="Arial"/>
      </rPr>
      <t xml:space="preserve"> Proposed dividend</t>
    </r>
  </si>
  <si>
    <t>Rörelseresultat, MSEK/MEUR</t>
  </si>
  <si>
    <r>
      <t>Rörelsemarginal, %</t>
    </r>
    <r>
      <rPr>
        <vertAlign val="superscript"/>
        <sz val="10"/>
        <rFont val="Arial"/>
        <family val="2"/>
      </rPr>
      <t>1</t>
    </r>
  </si>
  <si>
    <t>Årets resultat, MSEK/MEUR</t>
  </si>
  <si>
    <t>Utdelning, SEK</t>
  </si>
  <si>
    <r>
      <t>Avkastning på sysselsatt kapital, %</t>
    </r>
    <r>
      <rPr>
        <vertAlign val="superscript"/>
        <sz val="10"/>
        <rFont val="Arial"/>
        <family val="2"/>
      </rPr>
      <t>1</t>
    </r>
  </si>
  <si>
    <r>
      <t>Avkastning på eget kapital, %</t>
    </r>
    <r>
      <rPr>
        <vertAlign val="superscript"/>
        <sz val="10"/>
        <rFont val="Arial"/>
        <family val="2"/>
      </rPr>
      <t>1</t>
    </r>
  </si>
  <si>
    <r>
      <t>1</t>
    </r>
    <r>
      <rPr>
        <sz val="10"/>
        <rFont val="Arial"/>
      </rPr>
      <t xml:space="preserve"> Exklusive jämförelsestörande poster</t>
    </r>
  </si>
  <si>
    <r>
      <t>3</t>
    </r>
    <r>
      <rPr>
        <sz val="10"/>
        <rFont val="Arial"/>
      </rPr>
      <t xml:space="preserve"> Föreslagen utdelning</t>
    </r>
  </si>
  <si>
    <t xml:space="preserve">Sales, general and administration </t>
  </si>
  <si>
    <t xml:space="preserve">Financial expenses </t>
  </si>
  <si>
    <t>Owners of the Parent</t>
  </si>
  <si>
    <t xml:space="preserve">Earnings per share, SEK - owners of Parent </t>
  </si>
  <si>
    <t xml:space="preserve">  before dilution effects </t>
  </si>
  <si>
    <t xml:space="preserve">  after dilution effects </t>
  </si>
  <si>
    <t xml:space="preserve">Earnings attributable to owners of the Parent </t>
  </si>
  <si>
    <t>Försäljnings- och administrationskostnader m m</t>
  </si>
  <si>
    <t xml:space="preserve">  före utspädningseffekter </t>
  </si>
  <si>
    <t xml:space="preserve">  efter utspädningseffekter </t>
  </si>
  <si>
    <t>By business area (SEKm)</t>
  </si>
  <si>
    <t>Consolidated balance sheet</t>
  </si>
  <si>
    <t>Non-current assets</t>
  </si>
  <si>
    <t>Buildings, land, machinery and equipment</t>
  </si>
  <si>
    <t>Biological assets</t>
  </si>
  <si>
    <t>Participations in associates</t>
  </si>
  <si>
    <t>Surplus in funded pension plans</t>
  </si>
  <si>
    <t>Non-current financial assets</t>
  </si>
  <si>
    <t>Deferred tax assets</t>
  </si>
  <si>
    <t>Other non-current assets</t>
  </si>
  <si>
    <t>Current assets</t>
  </si>
  <si>
    <t>Inventories</t>
  </si>
  <si>
    <t>Trade receivables</t>
  </si>
  <si>
    <t>Current tax assets</t>
  </si>
  <si>
    <t>Other current receivables</t>
  </si>
  <si>
    <t>Share capital</t>
  </si>
  <si>
    <t>Other capital provided</t>
  </si>
  <si>
    <t>Reserves</t>
  </si>
  <si>
    <t>Retained earnings</t>
  </si>
  <si>
    <t>Non-current liabilities</t>
  </si>
  <si>
    <t>Deferred tax liabilities</t>
  </si>
  <si>
    <t>Other non-current provisions</t>
  </si>
  <si>
    <t>Current liabilities</t>
  </si>
  <si>
    <t>Current financial liabilities</t>
  </si>
  <si>
    <t>Trade payables</t>
  </si>
  <si>
    <t>Current tax liabilities</t>
  </si>
  <si>
    <t>Current provisions</t>
  </si>
  <si>
    <t>Koncernens balansräkning</t>
  </si>
  <si>
    <t>Byggnader, mark, maskiner och inventarier</t>
  </si>
  <si>
    <t>Biologiska tillgångar</t>
  </si>
  <si>
    <t>Innehav i intressebolag</t>
  </si>
  <si>
    <t>Överskott i fonderade pensionsplaner</t>
  </si>
  <si>
    <t>Långfristiga finansiella tillgångar</t>
  </si>
  <si>
    <t>Uppskjutna skattefordringar</t>
  </si>
  <si>
    <t>Andra långfristiga tillgångar</t>
  </si>
  <si>
    <t>Omsättningstillgångar</t>
  </si>
  <si>
    <t>Varulager</t>
  </si>
  <si>
    <t>Kundfordringar</t>
  </si>
  <si>
    <t>Aktuella skattefordringar</t>
  </si>
  <si>
    <t>Övriga kortfristiga fordringar</t>
  </si>
  <si>
    <t>Kortfristiga finansiella tillgångar</t>
  </si>
  <si>
    <t>Aktiekapital</t>
  </si>
  <si>
    <t>Övrigt tillskjutet kapital</t>
  </si>
  <si>
    <t>Reserver</t>
  </si>
  <si>
    <t>Balanserade vinstmedel</t>
  </si>
  <si>
    <t>Långfristiga skulder</t>
  </si>
  <si>
    <t>Uppskjutna skatteskulder</t>
  </si>
  <si>
    <t>Övriga långfristiga avsättningar</t>
  </si>
  <si>
    <t>Kortfristiga skulder</t>
  </si>
  <si>
    <t>Kortfristiga finansiella skulder</t>
  </si>
  <si>
    <t>Leverantörsskulder</t>
  </si>
  <si>
    <t>Aktuella skatteskulder</t>
  </si>
  <si>
    <t>Kortfristiga avsättningar</t>
  </si>
  <si>
    <t>Consolidated operating cash flow statement</t>
  </si>
  <si>
    <t>Operating surplus</t>
  </si>
  <si>
    <t>Change in</t>
  </si>
  <si>
    <t xml:space="preserve">  Operating receivables</t>
  </si>
  <si>
    <t xml:space="preserve">  Inventories</t>
  </si>
  <si>
    <t xml:space="preserve">  Operating liabilities</t>
  </si>
  <si>
    <t>Restructuring costs, etc.</t>
  </si>
  <si>
    <t>Strategic capital expenditures, restructuring costs and divestments</t>
  </si>
  <si>
    <t>Strategic capital expenditures, non-current assets</t>
  </si>
  <si>
    <t>Total strategic capital expenditures</t>
  </si>
  <si>
    <t>Cash flow from strategic restructuring costs, capital expenditures and divestments</t>
  </si>
  <si>
    <t>Dividend to shareholders</t>
  </si>
  <si>
    <t>Net debt, 1 January</t>
  </si>
  <si>
    <t>Net debt, 31 December</t>
  </si>
  <si>
    <t>Koncernens operativa kassaflödesanalys</t>
  </si>
  <si>
    <t>Operating expenses</t>
  </si>
  <si>
    <t>Rörelsens kostnader</t>
  </si>
  <si>
    <t>Rörelse överskott</t>
  </si>
  <si>
    <t>Adjustment for significant non-cash items</t>
  </si>
  <si>
    <t>Justering för väsentliga icke kassamässiga poster</t>
  </si>
  <si>
    <t>Förändring av</t>
  </si>
  <si>
    <t xml:space="preserve">  Rörelsefordringar</t>
  </si>
  <si>
    <t xml:space="preserve">  Varulager</t>
  </si>
  <si>
    <t xml:space="preserve">  Rörelseskulder</t>
  </si>
  <si>
    <t>Löpande nettoinvesteringar</t>
  </si>
  <si>
    <t>Strategiska investeringar, strukturkostnader och avyttringar</t>
  </si>
  <si>
    <t>Summa strategiska investeringar</t>
  </si>
  <si>
    <t>Kassaflöde från strategiska strukturkostnader, investeringar och avyttringar</t>
  </si>
  <si>
    <t>Utdelning till aktieägare</t>
  </si>
  <si>
    <t>110630</t>
  </si>
  <si>
    <t>Visible equity/assets ratio %</t>
  </si>
  <si>
    <t>Synlig soliditet %</t>
  </si>
  <si>
    <t>Avkastning på sysselsatt kapital %</t>
  </si>
  <si>
    <t>Avkastning på eget kapital %</t>
  </si>
  <si>
    <t>110930</t>
  </si>
  <si>
    <t>Average no. of shares after dilution, millions</t>
  </si>
  <si>
    <t>Medelantalet aktier efter utspädning, miljoner</t>
  </si>
  <si>
    <t>111231</t>
  </si>
  <si>
    <t>-4:88</t>
  </si>
  <si>
    <t>Fördelning omstrukteringskostnader per funktion</t>
  </si>
  <si>
    <t>Tillgångar i avyttringsgrupp som innehas för försäljning</t>
  </si>
  <si>
    <t>Skulder i avyttringsgrupp som innehas för försäljning</t>
  </si>
  <si>
    <t>Total asset held for sale</t>
  </si>
  <si>
    <t>Liabilities held for sale</t>
  </si>
  <si>
    <t>4.00</t>
  </si>
  <si>
    <t>0.78</t>
  </si>
  <si>
    <r>
      <t>EUR</t>
    </r>
    <r>
      <rPr>
        <b/>
        <vertAlign val="superscript"/>
        <sz val="10"/>
        <rFont val="Arial"/>
        <family val="2"/>
      </rPr>
      <t>2</t>
    </r>
  </si>
  <si>
    <t>2011</t>
  </si>
  <si>
    <t>varav aktier i eget förvar (milj.st)</t>
  </si>
  <si>
    <t>Number of registered shares 31 December (millions)</t>
  </si>
  <si>
    <t>Inregistrerade aktier 31 december (milj.st)</t>
  </si>
  <si>
    <t>of which treasury shares (millions)</t>
  </si>
  <si>
    <t>Assets in disposal group held for sale</t>
  </si>
  <si>
    <t>Liabilities in disposal group held for sale</t>
  </si>
  <si>
    <r>
      <t>Flerårsöversikt</t>
    </r>
    <r>
      <rPr>
        <b/>
        <vertAlign val="superscript"/>
        <sz val="14"/>
        <rFont val="Arial"/>
        <family val="2"/>
      </rPr>
      <t>1)</t>
    </r>
  </si>
  <si>
    <r>
      <t>Multi-year summary</t>
    </r>
    <r>
      <rPr>
        <b/>
        <vertAlign val="superscript"/>
        <sz val="14"/>
        <rFont val="Arial"/>
        <family val="2"/>
      </rPr>
      <t>1)</t>
    </r>
  </si>
  <si>
    <r>
      <t>Nettoomsättning</t>
    </r>
    <r>
      <rPr>
        <vertAlign val="superscript"/>
        <sz val="10"/>
        <rFont val="Arial"/>
        <family val="2"/>
      </rPr>
      <t>2)</t>
    </r>
  </si>
  <si>
    <r>
      <t>Net sales</t>
    </r>
    <r>
      <rPr>
        <vertAlign val="superscript"/>
        <sz val="10"/>
        <rFont val="Arial"/>
        <family val="2"/>
      </rPr>
      <t>2)</t>
    </r>
  </si>
  <si>
    <r>
      <t xml:space="preserve">   Övrig verksamhet</t>
    </r>
    <r>
      <rPr>
        <vertAlign val="superscript"/>
        <sz val="10"/>
        <rFont val="Arial"/>
        <family val="2"/>
      </rPr>
      <t>3)</t>
    </r>
  </si>
  <si>
    <r>
      <t xml:space="preserve">   Other operations</t>
    </r>
    <r>
      <rPr>
        <vertAlign val="superscript"/>
        <sz val="10"/>
        <rFont val="Arial"/>
        <family val="2"/>
      </rPr>
      <t>3)</t>
    </r>
  </si>
  <si>
    <r>
      <t>Sysselsatt kapital</t>
    </r>
    <r>
      <rPr>
        <vertAlign val="superscript"/>
        <sz val="10"/>
        <rFont val="Arial"/>
        <family val="2"/>
      </rPr>
      <t>4)</t>
    </r>
  </si>
  <si>
    <r>
      <t>Capital employed</t>
    </r>
    <r>
      <rPr>
        <vertAlign val="superscript"/>
        <sz val="10"/>
        <rFont val="Arial"/>
        <family val="2"/>
      </rPr>
      <t>4)</t>
    </r>
  </si>
  <si>
    <r>
      <t xml:space="preserve">4) </t>
    </r>
    <r>
      <rPr>
        <sz val="10"/>
        <rFont val="Arial"/>
      </rPr>
      <t>Genomsnittsberäkning av sysselsatt kapital beräknas med 5 mätpunkter.</t>
    </r>
  </si>
  <si>
    <r>
      <t>4)</t>
    </r>
    <r>
      <rPr>
        <sz val="10"/>
        <rFont val="Arial"/>
      </rPr>
      <t xml:space="preserve"> Calculation of average capital employed based on five measurements</t>
    </r>
  </si>
  <si>
    <t>BALANSRÄKNING</t>
  </si>
  <si>
    <r>
      <t xml:space="preserve">Nyckeltal </t>
    </r>
    <r>
      <rPr>
        <b/>
        <vertAlign val="superscript"/>
        <sz val="10"/>
        <rFont val="Arial"/>
        <family val="2"/>
      </rPr>
      <t>1)</t>
    </r>
  </si>
  <si>
    <r>
      <t xml:space="preserve">Key ratios </t>
    </r>
    <r>
      <rPr>
        <b/>
        <vertAlign val="superscript"/>
        <sz val="10"/>
        <rFont val="Arial"/>
        <family val="2"/>
      </rPr>
      <t>1)</t>
    </r>
  </si>
  <si>
    <r>
      <t>Utdelning, SEK/aktie</t>
    </r>
    <r>
      <rPr>
        <vertAlign val="superscript"/>
        <sz val="10"/>
        <color indexed="8"/>
        <rFont val="Arial"/>
        <family val="2"/>
      </rPr>
      <t>2)</t>
    </r>
  </si>
  <si>
    <r>
      <t>Dividend per share, SEK</t>
    </r>
    <r>
      <rPr>
        <vertAlign val="superscript"/>
        <sz val="10"/>
        <color indexed="8"/>
        <rFont val="Arial"/>
        <family val="2"/>
      </rPr>
      <t>2)</t>
    </r>
  </si>
  <si>
    <t>Årets resultat från kvarvarande verksamhet</t>
  </si>
  <si>
    <t>Resultat från avyttringsgrupp som innehas för försäljning</t>
  </si>
  <si>
    <t>Net profit discontinued operations</t>
  </si>
  <si>
    <t>Net profit for the year</t>
  </si>
  <si>
    <t>0:78</t>
  </si>
  <si>
    <t>4:00</t>
  </si>
  <si>
    <r>
      <t>1)</t>
    </r>
    <r>
      <rPr>
        <sz val="10"/>
        <rFont val="Arial"/>
      </rPr>
      <t xml:space="preserve"> Enligt styrelsens förslag</t>
    </r>
  </si>
  <si>
    <r>
      <t>1)</t>
    </r>
    <r>
      <rPr>
        <sz val="10"/>
        <rFont val="Arial"/>
      </rPr>
      <t xml:space="preserve"> Board proposal</t>
    </r>
  </si>
  <si>
    <r>
      <t>3)</t>
    </r>
    <r>
      <rPr>
        <sz val="10"/>
        <rFont val="Arial"/>
      </rPr>
      <t xml:space="preserve"> Exklusive jämförelsestörande poster</t>
    </r>
  </si>
  <si>
    <r>
      <t>3)</t>
    </r>
    <r>
      <rPr>
        <sz val="10"/>
        <rFont val="Arial"/>
      </rPr>
      <t xml:space="preserve"> Excluding items affecting comparability</t>
    </r>
  </si>
  <si>
    <t>TILLGÅNGAR</t>
  </si>
  <si>
    <t>ASSETS</t>
  </si>
  <si>
    <t>EGET KAPITAL OCH SKULDER</t>
  </si>
  <si>
    <t>EQUITY AND LIABILITIES</t>
  </si>
  <si>
    <t>2010</t>
  </si>
  <si>
    <t>N/A</t>
  </si>
  <si>
    <t>120331</t>
  </si>
  <si>
    <t>Net profit for the period continued operations</t>
  </si>
  <si>
    <t>Periodens resultat från kvarvarande verksamhet</t>
  </si>
  <si>
    <t>- Liner</t>
  </si>
  <si>
    <t>Resultat per aktie, SEK - moderbolagets aktieägare total verksamhet</t>
  </si>
  <si>
    <t>Earnings per share, SEK - owners of the parent total operations</t>
  </si>
  <si>
    <t>Kassaflöde efter utdelning</t>
  </si>
  <si>
    <t>Nettokassaflöde från avyttringsgrupp</t>
  </si>
  <si>
    <t>Cash flow after dividend</t>
  </si>
  <si>
    <t>Net cash flow from divested operations</t>
  </si>
  <si>
    <t>Operating Cash Flow Analysis</t>
  </si>
  <si>
    <t>Operativ kassaflödesanalys</t>
  </si>
  <si>
    <t>Övriga kortfristiga skulder</t>
  </si>
  <si>
    <t>Other current liabilities</t>
  </si>
  <si>
    <t>Consolidated income statement</t>
  </si>
  <si>
    <r>
      <t>Net sales</t>
    </r>
    <r>
      <rPr>
        <vertAlign val="superscript"/>
        <sz val="10"/>
        <rFont val="Arial"/>
        <family val="2"/>
      </rPr>
      <t>1</t>
    </r>
  </si>
  <si>
    <r>
      <t>Nettoomsättning</t>
    </r>
    <r>
      <rPr>
        <vertAlign val="superscript"/>
        <sz val="10"/>
        <rFont val="Arial"/>
        <family val="2"/>
      </rPr>
      <t>1</t>
    </r>
  </si>
  <si>
    <r>
      <t>Cost of goods sold</t>
    </r>
    <r>
      <rPr>
        <vertAlign val="superscript"/>
        <sz val="10"/>
        <rFont val="Arial"/>
        <family val="2"/>
      </rPr>
      <t>2</t>
    </r>
  </si>
  <si>
    <r>
      <t>Kostnad för sålda varor</t>
    </r>
    <r>
      <rPr>
        <vertAlign val="superscript"/>
        <sz val="10"/>
        <rFont val="Arial"/>
        <family val="2"/>
      </rPr>
      <t>2</t>
    </r>
  </si>
  <si>
    <r>
      <t>Items affecting comparability</t>
    </r>
    <r>
      <rPr>
        <vertAlign val="superscript"/>
        <sz val="10"/>
        <rFont val="Arial"/>
        <family val="2"/>
      </rPr>
      <t>3</t>
    </r>
  </si>
  <si>
    <r>
      <t>Jämförelsestörande poster</t>
    </r>
    <r>
      <rPr>
        <vertAlign val="superscript"/>
        <sz val="10"/>
        <rFont val="Arial"/>
        <family val="2"/>
      </rPr>
      <t>3</t>
    </r>
  </si>
  <si>
    <r>
      <t>Total operating profit</t>
    </r>
    <r>
      <rPr>
        <b/>
        <vertAlign val="superscript"/>
        <sz val="10"/>
        <rFont val="Arial"/>
        <family val="2"/>
      </rPr>
      <t>4</t>
    </r>
  </si>
  <si>
    <r>
      <t>Summa rörelseresultat</t>
    </r>
    <r>
      <rPr>
        <b/>
        <vertAlign val="superscript"/>
        <sz val="10"/>
        <rFont val="Arial"/>
        <family val="2"/>
      </rPr>
      <t>4</t>
    </r>
  </si>
  <si>
    <r>
      <t xml:space="preserve">1 </t>
    </r>
    <r>
      <rPr>
        <sz val="10"/>
        <rFont val="Arial"/>
      </rPr>
      <t>Net sales from SCAs recycling operations have been reclassified to other income, with retroactive adjustment for 2010.</t>
    </r>
  </si>
  <si>
    <r>
      <t xml:space="preserve">2 </t>
    </r>
    <r>
      <rPr>
        <sz val="10"/>
        <rFont val="Arial"/>
      </rPr>
      <t>Of which, depreciation</t>
    </r>
  </si>
  <si>
    <r>
      <t xml:space="preserve">3 </t>
    </r>
    <r>
      <rPr>
        <sz val="10"/>
        <rFont val="Arial"/>
      </rPr>
      <t>Distribution of items affecting comparability</t>
    </r>
  </si>
  <si>
    <r>
      <t xml:space="preserve">4 </t>
    </r>
    <r>
      <rPr>
        <sz val="10"/>
        <rFont val="Arial"/>
      </rPr>
      <t>Excluding items affecting comparability before tax amounting to:</t>
    </r>
  </si>
  <si>
    <r>
      <t xml:space="preserve">1 </t>
    </r>
    <r>
      <rPr>
        <sz val="10"/>
        <rFont val="Arial"/>
      </rPr>
      <t>Nettoomsättningen från SCAs recyclingsverksamhet har omklassificerats till övrig intäkt, med retroaktiv justering för 2010.</t>
    </r>
  </si>
  <si>
    <r>
      <t xml:space="preserve">2 </t>
    </r>
    <r>
      <rPr>
        <sz val="10"/>
        <rFont val="Arial"/>
      </rPr>
      <t>Varav avskrivningar</t>
    </r>
  </si>
  <si>
    <r>
      <t xml:space="preserve">3 </t>
    </r>
    <r>
      <rPr>
        <sz val="10"/>
        <rFont val="Arial"/>
      </rPr>
      <t>Fördelning jämförelsestörande poster</t>
    </r>
  </si>
  <si>
    <r>
      <t xml:space="preserve">4 </t>
    </r>
    <r>
      <rPr>
        <sz val="10"/>
        <rFont val="Arial"/>
      </rPr>
      <t>Exklusive jämförelsestörande poster, före skatt uppgående till:</t>
    </r>
  </si>
  <si>
    <t>1:73</t>
  </si>
  <si>
    <t>Siffror from. Q1 2011 exkluderar avyttringsgrupp</t>
  </si>
  <si>
    <t>Figures starting from Q1 2011 exclude divested operations</t>
  </si>
  <si>
    <t>120630</t>
  </si>
  <si>
    <t>1:85</t>
  </si>
  <si>
    <t>Figures starting from Q1 2012 exclude divested operations</t>
  </si>
  <si>
    <t>Siffror from. Q1 2012 exkluderar avyttringsgrupp</t>
  </si>
  <si>
    <t>Packaging</t>
  </si>
  <si>
    <t>Förpackningar</t>
  </si>
  <si>
    <t>Summa nettoomsättning</t>
  </si>
  <si>
    <t>Total net sales</t>
  </si>
  <si>
    <r>
      <t xml:space="preserve">1 </t>
    </r>
    <r>
      <rPr>
        <sz val="10"/>
        <rFont val="Arial"/>
      </rPr>
      <t>Committed creditlines amount to</t>
    </r>
  </si>
  <si>
    <r>
      <t>Kortfristiga finansiella skulder</t>
    </r>
    <r>
      <rPr>
        <vertAlign val="superscript"/>
        <sz val="10"/>
        <rFont val="Arial"/>
        <family val="2"/>
      </rPr>
      <t>1</t>
    </r>
  </si>
  <si>
    <r>
      <t>Current financial liabilities</t>
    </r>
    <r>
      <rPr>
        <vertAlign val="superscript"/>
        <sz val="10"/>
        <rFont val="Arial"/>
        <family val="2"/>
      </rPr>
      <t>1</t>
    </r>
  </si>
  <si>
    <r>
      <t xml:space="preserve">1 </t>
    </r>
    <r>
      <rPr>
        <sz val="10"/>
        <rFont val="Arial"/>
      </rPr>
      <t xml:space="preserve">Kontrakterade kreditlöften uppgår till </t>
    </r>
  </si>
  <si>
    <t>120930</t>
  </si>
  <si>
    <t>0:51</t>
  </si>
  <si>
    <t>121231</t>
  </si>
  <si>
    <t>2:97</t>
  </si>
  <si>
    <t>7:06</t>
  </si>
  <si>
    <t>Resultat per aktie, SEK – moderbolagets aktieägare exklusive avyttrad verksamhet</t>
  </si>
  <si>
    <t>Earnings per share, SEK - owners of Parent excluding divested operations</t>
  </si>
  <si>
    <t>6:87</t>
  </si>
  <si>
    <t>-0:50</t>
  </si>
  <si>
    <t>6:34</t>
  </si>
  <si>
    <t>4:20</t>
  </si>
  <si>
    <r>
      <t>4:50</t>
    </r>
    <r>
      <rPr>
        <vertAlign val="superscript"/>
        <sz val="10"/>
        <rFont val="Arial"/>
        <family val="2"/>
      </rPr>
      <t>1)</t>
    </r>
  </si>
  <si>
    <t>Resultat från avyttringsgrupp som innehas för försäljning*</t>
  </si>
  <si>
    <t>Koncernens resultaträkning</t>
  </si>
  <si>
    <t>* Förpackningsverksamheten som avyttrades i juni 2012 redovisas netto på raden Resultat från avyttringsgrupp som innhas för försaljning.</t>
  </si>
  <si>
    <r>
      <t>Net Sales</t>
    </r>
    <r>
      <rPr>
        <b/>
        <vertAlign val="superscript"/>
        <sz val="10"/>
        <rFont val="Arial"/>
        <family val="2"/>
      </rPr>
      <t>2)</t>
    </r>
  </si>
  <si>
    <r>
      <t>Nettoomsättning</t>
    </r>
    <r>
      <rPr>
        <b/>
        <vertAlign val="superscript"/>
        <sz val="10"/>
        <rFont val="Arial"/>
        <family val="2"/>
      </rPr>
      <t>2)</t>
    </r>
  </si>
  <si>
    <r>
      <t>2)</t>
    </r>
    <r>
      <rPr>
        <sz val="10"/>
        <rFont val="Arial"/>
      </rPr>
      <t xml:space="preserve"> Justerats retroaktivt för Skogsindustriprodukter med anledning av de två kraftlinerbruk som ingår efter avyttringen av förpackningsverksamheten.</t>
    </r>
  </si>
  <si>
    <r>
      <t>Operating profit</t>
    </r>
    <r>
      <rPr>
        <b/>
        <vertAlign val="superscript"/>
        <sz val="10"/>
        <rFont val="Arial"/>
        <family val="2"/>
      </rPr>
      <t>2) 3)</t>
    </r>
  </si>
  <si>
    <r>
      <t>Rörelseresultat</t>
    </r>
    <r>
      <rPr>
        <b/>
        <vertAlign val="superscript"/>
        <sz val="10"/>
        <rFont val="Arial"/>
        <family val="2"/>
      </rPr>
      <t>2) 3)</t>
    </r>
  </si>
  <si>
    <t>Per affärsområde (MSEK)</t>
  </si>
  <si>
    <t>Not</t>
  </si>
  <si>
    <t>Moderbolagets aktieägare</t>
  </si>
  <si>
    <t>Eventualförpliktelser och ställda panter, se not 32 respektive 33 i Årsredovisning 2012.</t>
  </si>
  <si>
    <t>Contingent liabilities and pledged assets, see Notes 32 and 33 in Annual Report 2012.</t>
  </si>
  <si>
    <r>
      <t>97 939</t>
    </r>
    <r>
      <rPr>
        <vertAlign val="superscript"/>
        <sz val="10"/>
        <rFont val="Arial"/>
        <family val="2"/>
      </rPr>
      <t>1)</t>
    </r>
  </si>
  <si>
    <r>
      <t>102 227</t>
    </r>
    <r>
      <rPr>
        <vertAlign val="superscript"/>
        <sz val="10"/>
        <rFont val="Arial"/>
        <family val="2"/>
      </rPr>
      <t>1)</t>
    </r>
  </si>
  <si>
    <r>
      <t>36 648</t>
    </r>
    <r>
      <rPr>
        <vertAlign val="superscript"/>
        <sz val="10"/>
        <rFont val="Arial"/>
        <family val="2"/>
      </rPr>
      <t>2)</t>
    </r>
  </si>
  <si>
    <r>
      <t>34 406</t>
    </r>
    <r>
      <rPr>
        <vertAlign val="superscript"/>
        <sz val="10"/>
        <rFont val="Arial"/>
        <family val="2"/>
      </rPr>
      <t>2)</t>
    </r>
  </si>
  <si>
    <r>
      <t>1)</t>
    </r>
    <r>
      <rPr>
        <sz val="10"/>
        <rFont val="Arial"/>
      </rPr>
      <t xml:space="preserve"> Inklusive sysselsatt kapital i den förpackningsverksamhet som avyttrades i juni 2012.</t>
    </r>
  </si>
  <si>
    <r>
      <t>2)</t>
    </r>
    <r>
      <rPr>
        <sz val="10"/>
        <rFont val="Arial"/>
      </rPr>
      <t xml:space="preserve"> Inklusive nettolåneskuld i den förpackningsverksamhet som avyttrades i juni 2012.</t>
    </r>
  </si>
  <si>
    <t>2012</t>
  </si>
  <si>
    <t>7.06</t>
  </si>
  <si>
    <t>8.65</t>
  </si>
  <si>
    <t>8.00</t>
  </si>
  <si>
    <t>10.27</t>
  </si>
  <si>
    <t>9.24</t>
  </si>
  <si>
    <t>7.55</t>
  </si>
  <si>
    <t>10.35</t>
  </si>
  <si>
    <t>4.20</t>
  </si>
  <si>
    <r>
      <t xml:space="preserve">4.50 </t>
    </r>
    <r>
      <rPr>
        <vertAlign val="superscript"/>
        <sz val="10"/>
        <rFont val="Arial"/>
        <family val="2"/>
      </rPr>
      <t>3</t>
    </r>
  </si>
  <si>
    <t>Avyttringar, MSEK/MEUR</t>
  </si>
  <si>
    <t>Divestments, SEKm/EURm</t>
  </si>
  <si>
    <t>0.55</t>
  </si>
  <si>
    <t>Skuldsättningsgrad, exklusive pensionsskuld</t>
  </si>
  <si>
    <t>0.48</t>
  </si>
  <si>
    <t>0.52</t>
  </si>
  <si>
    <t>Antal anställda per 31 december</t>
  </si>
  <si>
    <t>Number of employees, December 31</t>
  </si>
  <si>
    <r>
      <t>2</t>
    </r>
    <r>
      <rPr>
        <sz val="10"/>
        <rFont val="Arial"/>
      </rPr>
      <t xml:space="preserve"> För valutakurser se fotnot 1) på sidorna 68 och 71 i Årsredovisning 2012.</t>
    </r>
  </si>
  <si>
    <r>
      <t>2</t>
    </r>
    <r>
      <rPr>
        <sz val="10"/>
        <rFont val="Arial"/>
      </rPr>
      <t xml:space="preserve"> See footnote 1) on pages 68 and 71 in the Annual Report 2012 for exchange rates.</t>
    </r>
  </si>
  <si>
    <r>
      <t>2012</t>
    </r>
    <r>
      <rPr>
        <b/>
        <vertAlign val="superscript"/>
        <sz val="10"/>
        <rFont val="Arial"/>
        <family val="2"/>
      </rPr>
      <t>4)</t>
    </r>
  </si>
  <si>
    <r>
      <t>4</t>
    </r>
    <r>
      <rPr>
        <sz val="10"/>
        <rFont val="Arial"/>
      </rPr>
      <t xml:space="preserve"> I samband med skapandet av ett samägt bolag i Australien och Nya Zeeland dekonsoliderades verksamheten från och med 2012.</t>
    </r>
  </si>
  <si>
    <r>
      <t>43 697</t>
    </r>
    <r>
      <rPr>
        <vertAlign val="superscript"/>
        <sz val="10"/>
        <rFont val="Arial"/>
        <family val="2"/>
      </rPr>
      <t>5</t>
    </r>
  </si>
  <si>
    <r>
      <t>43 318</t>
    </r>
    <r>
      <rPr>
        <vertAlign val="superscript"/>
        <sz val="10"/>
        <rFont val="Arial"/>
        <family val="2"/>
      </rPr>
      <t>5</t>
    </r>
  </si>
  <si>
    <r>
      <t>45 341</t>
    </r>
    <r>
      <rPr>
        <vertAlign val="superscript"/>
        <sz val="10"/>
        <rFont val="Arial"/>
        <family val="2"/>
      </rPr>
      <t>5</t>
    </r>
  </si>
  <si>
    <r>
      <t>44 337</t>
    </r>
    <r>
      <rPr>
        <vertAlign val="superscript"/>
        <sz val="10"/>
        <rFont val="Arial"/>
        <family val="2"/>
      </rPr>
      <t>5</t>
    </r>
  </si>
  <si>
    <r>
      <t>5</t>
    </r>
    <r>
      <rPr>
        <sz val="10"/>
        <rFont val="Arial"/>
      </rPr>
      <t xml:space="preserve"> Varav Förpackningsverksamheten som avyttrades i juni 2012: Medeltal anställda 12 015; 12 960 samt Antal anställda per 31 december 11 733; 12 551.</t>
    </r>
  </si>
  <si>
    <r>
      <t>4,50</t>
    </r>
    <r>
      <rPr>
        <vertAlign val="superscript"/>
        <sz val="10"/>
        <rFont val="Arial"/>
        <family val="2"/>
      </rPr>
      <t xml:space="preserve"> 2</t>
    </r>
  </si>
  <si>
    <r>
      <t>1</t>
    </r>
    <r>
      <rPr>
        <sz val="10"/>
        <rFont val="Arial"/>
      </rPr>
      <t xml:space="preserve"> Se definitioner av nyckeltal sida 116 i Årsredovisning 2012.</t>
    </r>
  </si>
  <si>
    <r>
      <t>1</t>
    </r>
    <r>
      <rPr>
        <sz val="10"/>
        <rFont val="Arial"/>
      </rPr>
      <t xml:space="preserve"> See definitions of key ratios on page 116 in Annual Report 2012.</t>
    </r>
  </si>
  <si>
    <r>
      <t>7</t>
    </r>
    <r>
      <rPr>
        <sz val="10"/>
        <rFont val="Arial"/>
      </rPr>
      <t xml:space="preserve"> Omklassificerat 2010 och 2011 med anledning av försäljningen av den europeiska förpackningsverksamheten.</t>
    </r>
  </si>
  <si>
    <r>
      <t>Efter utspädningseffekter, exkl jämförelsestörande poster</t>
    </r>
    <r>
      <rPr>
        <vertAlign val="superscript"/>
        <sz val="10"/>
        <rFont val="Arial"/>
        <family val="2"/>
      </rPr>
      <t>7</t>
    </r>
  </si>
  <si>
    <r>
      <t>After dilution, excluding items affecting comparability</t>
    </r>
    <r>
      <rPr>
        <vertAlign val="superscript"/>
        <sz val="10"/>
        <rFont val="Arial"/>
        <family val="2"/>
      </rPr>
      <t>7</t>
    </r>
  </si>
  <si>
    <r>
      <t>Rörelsens kassaflöde</t>
    </r>
    <r>
      <rPr>
        <vertAlign val="superscript"/>
        <sz val="10"/>
        <rFont val="Arial"/>
        <family val="2"/>
      </rPr>
      <t>1,7</t>
    </r>
  </si>
  <si>
    <r>
      <t>Cash flow from current operations</t>
    </r>
    <r>
      <rPr>
        <vertAlign val="superscript"/>
        <sz val="10"/>
        <rFont val="Arial"/>
        <family val="2"/>
      </rPr>
      <t xml:space="preserve">1,7 </t>
    </r>
  </si>
  <si>
    <r>
      <t>Price/EBIT</t>
    </r>
    <r>
      <rPr>
        <vertAlign val="superscript"/>
        <sz val="10"/>
        <rFont val="Arial"/>
        <family val="2"/>
      </rPr>
      <t>5,7</t>
    </r>
  </si>
  <si>
    <r>
      <t>Price/EBIT</t>
    </r>
    <r>
      <rPr>
        <vertAlign val="superscript"/>
        <sz val="10"/>
        <rFont val="Arial"/>
        <family val="2"/>
      </rPr>
      <t xml:space="preserve">5,7 </t>
    </r>
  </si>
  <si>
    <t>Periodens resultat från avyttringsgrupp</t>
  </si>
  <si>
    <t>Net profit for the period from disposal group</t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</si>
  <si>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Till och med år 2009 ingår förpackningsverksamhet som avyttrades juni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</si>
  <si>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The divested packaging operations is included until 2009.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</si>
  <si>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Net sales from SCAs recycling operations have been reclassified as other income, with retroactive adjustment for 2009.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</si>
  <si>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Nettoomsättningen för SCAs recyclingsverksamhet har omklassificerats till övrig intäkt, med retroaktiv justering för 2009</t>
    </r>
  </si>
  <si>
    <r>
      <t xml:space="preserve">3) </t>
    </r>
    <r>
      <rPr>
        <sz val="10"/>
        <rFont val="Arial"/>
      </rPr>
      <t>2012, 2011, 2010, 2009, 2007, 2005 och 2004 inkluderar jämförelsestörande poster om -2 634 MSEK, -5 439 MSEK, -702 MSEK, -1 458 MSEK, 300 MSEK, -5 365 MSEK och -770 MSEK.</t>
    </r>
  </si>
  <si>
    <r>
      <t>3)</t>
    </r>
    <r>
      <rPr>
        <sz val="10"/>
        <rFont val="Arial"/>
      </rPr>
      <t xml:space="preserve"> 2012, 2011, 2010, 2009, 2007, 2005 and 2004 include items affecting comparability of SEK -2 634m, -5 439m, SEK -702m, SEK -1,458m, SEK 300m, SEK -5,365m and SEK -770m, respectively.</t>
    </r>
  </si>
  <si>
    <t>Debt/equity, incl. Pension liabilities</t>
  </si>
  <si>
    <t>Debt/equity, excl. Pension liabilities</t>
  </si>
  <si>
    <t>Debt/equity ratio, excluding pension liability</t>
  </si>
  <si>
    <t>Rörelsens kassaflöde, SEK/aktie</t>
  </si>
  <si>
    <r>
      <t>1)</t>
    </r>
    <r>
      <rPr>
        <sz val="10"/>
        <color indexed="8"/>
        <rFont val="Arial"/>
        <family val="2"/>
      </rPr>
      <t xml:space="preserve"> Nyckeltal definieras på sidan 116 i Årsredovisning 2012.</t>
    </r>
  </si>
  <si>
    <r>
      <t>1)</t>
    </r>
    <r>
      <rPr>
        <sz val="10"/>
        <color indexed="8"/>
        <rFont val="Arial"/>
        <family val="2"/>
      </rPr>
      <t xml:space="preserve"> Key ratios are defined on page 116 in Annual report 2012.</t>
    </r>
  </si>
  <si>
    <r>
      <t>2)</t>
    </r>
    <r>
      <rPr>
        <sz val="10"/>
        <color indexed="8"/>
        <rFont val="Arial"/>
        <family val="2"/>
      </rPr>
      <t xml:space="preserve"> Utdelning 2012 avser föreslagen utdelning.</t>
    </r>
  </si>
  <si>
    <r>
      <t>2)</t>
    </r>
    <r>
      <rPr>
        <sz val="10"/>
        <color indexed="8"/>
        <rFont val="Arial"/>
        <family val="2"/>
      </rPr>
      <t xml:space="preserve"> Dividend 2012 according to board proposal.</t>
    </r>
  </si>
  <si>
    <t>Net sales, SEKm/EURm</t>
  </si>
  <si>
    <t>Nettoomsättning, MSEK/MEUR</t>
  </si>
  <si>
    <r>
      <t>Profit for the year, SEKm/EURm</t>
    </r>
    <r>
      <rPr>
        <vertAlign val="superscript"/>
        <sz val="10"/>
        <rFont val="Arial"/>
        <family val="2"/>
      </rPr>
      <t>1</t>
    </r>
  </si>
  <si>
    <r>
      <t>Profit before tax, SEKm/EURm</t>
    </r>
    <r>
      <rPr>
        <vertAlign val="superscript"/>
        <sz val="10"/>
        <rFont val="Arial"/>
        <family val="2"/>
      </rPr>
      <t>1</t>
    </r>
  </si>
  <si>
    <r>
      <t>Operating profit, SEKm/EURm</t>
    </r>
    <r>
      <rPr>
        <vertAlign val="superscript"/>
        <sz val="10"/>
        <rFont val="Arial"/>
        <family val="2"/>
      </rPr>
      <t>1</t>
    </r>
  </si>
  <si>
    <r>
      <t>Earnings per share, SEK</t>
    </r>
    <r>
      <rPr>
        <vertAlign val="superscript"/>
        <sz val="10"/>
        <rFont val="Arial"/>
        <family val="2"/>
      </rPr>
      <t>1</t>
    </r>
  </si>
  <si>
    <r>
      <t>Return on capital employed, %</t>
    </r>
    <r>
      <rPr>
        <vertAlign val="superscript"/>
        <sz val="10"/>
        <rFont val="Arial"/>
        <family val="2"/>
      </rPr>
      <t>1</t>
    </r>
  </si>
  <si>
    <r>
      <t>Resultat per aktie</t>
    </r>
    <r>
      <rPr>
        <sz val="10"/>
        <rFont val="Arial"/>
      </rPr>
      <t>, SEK</t>
    </r>
    <r>
      <rPr>
        <vertAlign val="superscript"/>
        <sz val="10"/>
        <rFont val="Arial"/>
        <family val="2"/>
      </rPr>
      <t>1</t>
    </r>
  </si>
  <si>
    <r>
      <t>Årests 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</si>
  <si>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Rörelseresultat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</si>
  <si>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Resultat före skatt</t>
    </r>
    <r>
      <rPr>
        <sz val="10"/>
        <rFont val="Arial"/>
      </rPr>
      <t>, MSEK/MEUR</t>
    </r>
    <r>
      <rPr>
        <vertAlign val="superscript"/>
        <sz val="10"/>
        <rFont val="Arial"/>
        <family val="2"/>
      </rPr>
      <t>1</t>
    </r>
  </si>
  <si>
    <r>
      <t>P/E-tal exklusive jämförelsestörande poster</t>
    </r>
    <r>
      <rPr>
        <vertAlign val="superscript"/>
        <sz val="10"/>
        <rFont val="Arial"/>
        <family val="2"/>
      </rPr>
      <t>4,7</t>
    </r>
  </si>
  <si>
    <r>
      <t>Price/EBIT exklusive jämförelsestörande poster</t>
    </r>
    <r>
      <rPr>
        <vertAlign val="superscript"/>
        <sz val="10"/>
        <rFont val="Arial"/>
        <family val="2"/>
      </rPr>
      <t>5,7</t>
    </r>
  </si>
  <si>
    <r>
      <t>P/E ratio excluding items affecting comparability</t>
    </r>
    <r>
      <rPr>
        <vertAlign val="superscript"/>
        <sz val="10"/>
        <rFont val="Arial"/>
        <family val="2"/>
      </rPr>
      <t>4,7</t>
    </r>
  </si>
  <si>
    <r>
      <t>Price/EBIT excluding items affecting comparability</t>
    </r>
    <r>
      <rPr>
        <vertAlign val="superscript"/>
        <sz val="10"/>
        <rFont val="Arial"/>
        <family val="2"/>
      </rPr>
      <t>5,7</t>
    </r>
  </si>
  <si>
    <r>
      <t>-36 648</t>
    </r>
    <r>
      <rPr>
        <b/>
        <vertAlign val="superscript"/>
        <sz val="10"/>
        <rFont val="Arial"/>
        <family val="2"/>
      </rPr>
      <t>1</t>
    </r>
  </si>
  <si>
    <r>
      <t>-34 406</t>
    </r>
    <r>
      <rPr>
        <b/>
        <vertAlign val="superscript"/>
        <sz val="10"/>
        <rFont val="Arial"/>
        <family val="2"/>
      </rPr>
      <t>1</t>
    </r>
  </si>
  <si>
    <r>
      <t>Nettokassaflöde från avyttringsgrupp</t>
    </r>
    <r>
      <rPr>
        <vertAlign val="superscript"/>
        <sz val="10"/>
        <rFont val="Arial"/>
        <family val="2"/>
      </rPr>
      <t>2)</t>
    </r>
  </si>
  <si>
    <r>
      <t>Net cash flow from disposal group</t>
    </r>
    <r>
      <rPr>
        <vertAlign val="superscript"/>
        <sz val="10"/>
        <rFont val="Arial"/>
        <family val="2"/>
      </rPr>
      <t>2)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</si>
  <si>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Inklusive nettolåneskuld i den förpackningsverksamhet som avyttrades under 2012.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</si>
  <si>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Operativt kassaflöde i Avyttringsgrupp som avyttrades i juni 2012 redovisas på en rad från och med 2012, med retroaktiv justering för  2011 och 2012</t>
    </r>
  </si>
  <si>
    <t>Skuldsättningsgrad inkl. pensionsskuld</t>
  </si>
  <si>
    <t>Skuldsättningsgrad exkl. pensionsskuld</t>
  </si>
  <si>
    <t>* Packaging operations divested in June 2012 are recognized net on the line Profit rom disposal group held for sale.</t>
  </si>
  <si>
    <t>Net profit for the year continuing operations</t>
  </si>
  <si>
    <t>Profit from disposal group held for sale*</t>
  </si>
  <si>
    <r>
      <t>2)</t>
    </r>
    <r>
      <rPr>
        <sz val="10"/>
        <rFont val="Arial"/>
      </rPr>
      <t xml:space="preserve"> Retroactive adjustment for Forest Products due to the inclusion of two kraftliner mills after the divestment of the packaging operations.</t>
    </r>
  </si>
  <si>
    <r>
      <t>1)</t>
    </r>
    <r>
      <rPr>
        <sz val="10"/>
        <rFont val="Arial"/>
      </rPr>
      <t xml:space="preserve"> Including capital employed in the packaging operation divested in June 2012.</t>
    </r>
  </si>
  <si>
    <r>
      <t>2)</t>
    </r>
    <r>
      <rPr>
        <sz val="10"/>
        <rFont val="Arial"/>
      </rPr>
      <t xml:space="preserve"> Including net debt in the packaging operation divested in June 2012.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</si>
  <si>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</rPr>
      <t xml:space="preserve"> Including net debt from the packaging operations divested in 2012.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</si>
  <si>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</rPr>
      <t xml:space="preserve"> Operating cash flow in Disposal group divested in June 2012 is recognized on one line as of 2012, with retroactive adjustment for 2011 and 2012.</t>
    </r>
  </si>
  <si>
    <r>
      <t>4</t>
    </r>
    <r>
      <rPr>
        <sz val="10"/>
        <rFont val="Arial"/>
      </rPr>
      <t xml:space="preserve"> In conjunction with the creation of a joint venture in Australia and New Zealand, the operations were deconsolidated from 2012.</t>
    </r>
  </si>
  <si>
    <r>
      <t>5</t>
    </r>
    <r>
      <rPr>
        <sz val="10"/>
        <rFont val="Arial"/>
      </rPr>
      <t xml:space="preserve"> Of which Packaging operations that were divested in June 2012: Average number of employees 12 015; 12 960 and Number of employees December 31 11 733; 12 551.</t>
    </r>
  </si>
  <si>
    <r>
      <t>5</t>
    </r>
    <r>
      <rPr>
        <sz val="10"/>
        <rFont val="Arial"/>
      </rPr>
      <t xml:space="preserve"> Market capitalisztion plus net debt plus non-controlling interests divided by operating profit. (EBIT = earnings before interest and taxes).</t>
    </r>
  </si>
  <si>
    <r>
      <t>7</t>
    </r>
    <r>
      <rPr>
        <sz val="10"/>
        <rFont val="Arial"/>
      </rPr>
      <t xml:space="preserve"> Reclassified 2010 and 2011 due to the divestment of the European packaging operations.</t>
    </r>
  </si>
  <si>
    <t>130331</t>
  </si>
  <si>
    <t>1:59</t>
  </si>
  <si>
    <t>Eget kapital per aktie, SEK</t>
  </si>
  <si>
    <t>Equity per share, SEK</t>
  </si>
  <si>
    <t>Effekt av omklassificering av operativ skuld till nettolåneskuld*</t>
  </si>
  <si>
    <t>*Avsättning för löneskatt har omklassificerats till nettolåneskuld enligt IAS 19.</t>
  </si>
  <si>
    <t>Rapport över resultat</t>
  </si>
  <si>
    <t>Distribution of restructuring costs, etc</t>
  </si>
  <si>
    <t>Impairment, etc</t>
  </si>
  <si>
    <t>Nedskrivningar m.m</t>
  </si>
  <si>
    <t xml:space="preserve">  Exklusive jämförelsestörande poster, efter skatt uppgående till:</t>
  </si>
  <si>
    <t xml:space="preserve">  Excluding items affecting comparability after tax amounting to:</t>
  </si>
  <si>
    <t>Eget kaptial</t>
  </si>
  <si>
    <t>Excluding items affecting comparability:</t>
  </si>
  <si>
    <t>Exklusive jämförelsestörande poster:</t>
  </si>
  <si>
    <t xml:space="preserve">Effect of reclassification of operating liability to net debt </t>
  </si>
  <si>
    <t>Kortfristiga finansiella fordringar</t>
  </si>
  <si>
    <t>130630</t>
  </si>
  <si>
    <t>*Provision for payroll tax has been reclassified to net debt under IAS 19.</t>
  </si>
  <si>
    <t>1:63</t>
  </si>
  <si>
    <t>130930</t>
  </si>
  <si>
    <t>2:06</t>
  </si>
  <si>
    <t>131231</t>
  </si>
  <si>
    <t>2:61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</si>
</sst>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.##0"/>
    <numFmt numFmtId="165" formatCode="0.0"/>
    <numFmt numFmtId="166" formatCode="#.##"/>
    <numFmt numFmtId="167" formatCode="#"/>
    <numFmt numFmtId="168" formatCode="#.##00"/>
    <numFmt numFmtId="169" formatCode="#,##0.0"/>
    <numFmt numFmtId="170" formatCode="#,##0.0000"/>
    <numFmt numFmtId="171" formatCode="0.00000"/>
    <numFmt numFmtId="172" formatCode="#.00"/>
  </numFmts>
  <fonts count="2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4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164" fontId="0" fillId="0" borderId="0"/>
  </cellStyleXfs>
  <cellXfs count="350">
    <xf numFmtId="164" fontId="0" fillId="0" borderId="0" xfId="0"/>
    <xf numFmtId="0" fontId="1" fillId="2" borderId="0" xfId="0" applyNumberFormat="1" applyFont="1" applyFill="1"/>
    <xf numFmtId="0" fontId="0" fillId="3" borderId="0" xfId="0" applyNumberFormat="1" applyFill="1"/>
    <xf numFmtId="0" fontId="1" fillId="3" borderId="0" xfId="0" applyNumberFormat="1" applyFont="1" applyFill="1"/>
    <xf numFmtId="0" fontId="0" fillId="0" borderId="0" xfId="0" applyNumberFormat="1"/>
    <xf numFmtId="0" fontId="0" fillId="0" borderId="0" xfId="0" applyNumberFormat="1" applyFill="1"/>
    <xf numFmtId="0" fontId="2" fillId="0" borderId="0" xfId="0" applyNumberFormat="1" applyFont="1" applyFill="1"/>
    <xf numFmtId="0" fontId="3" fillId="3" borderId="0" xfId="0" applyNumberFormat="1" applyFont="1" applyFill="1"/>
    <xf numFmtId="0" fontId="4" fillId="2" borderId="0" xfId="0" applyNumberFormat="1" applyFont="1" applyFill="1"/>
    <xf numFmtId="0" fontId="4" fillId="3" borderId="0" xfId="0" applyNumberFormat="1" applyFont="1" applyFill="1"/>
    <xf numFmtId="0" fontId="2" fillId="3" borderId="0" xfId="0" applyNumberFormat="1" applyFont="1" applyFill="1"/>
    <xf numFmtId="0" fontId="1" fillId="2" borderId="0" xfId="0" applyNumberFormat="1" applyFont="1" applyFill="1" applyBorder="1"/>
    <xf numFmtId="0" fontId="0" fillId="0" borderId="0" xfId="0" applyNumberFormat="1" applyBorder="1"/>
    <xf numFmtId="0" fontId="1" fillId="0" borderId="0" xfId="0" applyNumberFormat="1" applyFont="1" applyBorder="1"/>
    <xf numFmtId="0" fontId="1" fillId="0" borderId="0" xfId="0" applyNumberFormat="1" applyFont="1" applyFill="1"/>
    <xf numFmtId="0" fontId="0" fillId="3" borderId="0" xfId="0" applyNumberFormat="1" applyFill="1" applyBorder="1"/>
    <xf numFmtId="0" fontId="2" fillId="0" borderId="0" xfId="0" applyNumberFormat="1" applyFont="1" applyBorder="1"/>
    <xf numFmtId="0" fontId="4" fillId="0" borderId="0" xfId="0" applyNumberFormat="1" applyFont="1" applyFill="1" applyBorder="1"/>
    <xf numFmtId="0" fontId="4" fillId="0" borderId="0" xfId="0" applyNumberFormat="1" applyFont="1" applyBorder="1"/>
    <xf numFmtId="0" fontId="6" fillId="3" borderId="0" xfId="0" applyNumberFormat="1" applyFont="1" applyFill="1"/>
    <xf numFmtId="164" fontId="5" fillId="3" borderId="0" xfId="0" applyFont="1" applyFill="1"/>
    <xf numFmtId="164" fontId="7" fillId="3" borderId="0" xfId="0" applyFont="1" applyFill="1"/>
    <xf numFmtId="0" fontId="1" fillId="3" borderId="0" xfId="0" applyNumberFormat="1" applyFont="1" applyFill="1" applyBorder="1"/>
    <xf numFmtId="0" fontId="4" fillId="3" borderId="0" xfId="0" applyNumberFormat="1" applyFont="1" applyFill="1" applyBorder="1"/>
    <xf numFmtId="0" fontId="2" fillId="3" borderId="0" xfId="0" applyNumberFormat="1" applyFont="1" applyFill="1" applyBorder="1"/>
    <xf numFmtId="0" fontId="0" fillId="3" borderId="0" xfId="0" applyNumberFormat="1" applyFill="1" applyAlignment="1">
      <alignment horizontal="right"/>
    </xf>
    <xf numFmtId="0" fontId="0" fillId="3" borderId="1" xfId="0" applyNumberFormat="1" applyFill="1" applyBorder="1"/>
    <xf numFmtId="0" fontId="0" fillId="3" borderId="0" xfId="0" applyNumberFormat="1" applyFill="1" applyBorder="1" applyAlignment="1">
      <alignment horizontal="right"/>
    </xf>
    <xf numFmtId="0" fontId="0" fillId="3" borderId="0" xfId="0" quotePrefix="1" applyNumberFormat="1" applyFill="1" applyBorder="1" applyAlignment="1">
      <alignment horizontal="right"/>
    </xf>
    <xf numFmtId="164" fontId="8" fillId="3" borderId="0" xfId="0" applyFont="1" applyFill="1"/>
    <xf numFmtId="0" fontId="8" fillId="3" borderId="0" xfId="0" applyNumberFormat="1" applyFont="1" applyFill="1"/>
    <xf numFmtId="0" fontId="0" fillId="3" borderId="1" xfId="0" quotePrefix="1" applyNumberFormat="1" applyFill="1" applyBorder="1" applyAlignment="1">
      <alignment horizontal="left"/>
    </xf>
    <xf numFmtId="0" fontId="0" fillId="3" borderId="0" xfId="0" quotePrefix="1" applyNumberFormat="1" applyFill="1" applyAlignment="1">
      <alignment horizontal="left"/>
    </xf>
    <xf numFmtId="164" fontId="0" fillId="3" borderId="0" xfId="0" applyFill="1"/>
    <xf numFmtId="0" fontId="0" fillId="4" borderId="0" xfId="0" applyNumberForma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1" fillId="2" borderId="0" xfId="0" quotePrefix="1" applyNumberFormat="1" applyFont="1" applyFill="1" applyAlignment="1">
      <alignment horizontal="right"/>
    </xf>
    <xf numFmtId="0" fontId="2" fillId="0" borderId="0" xfId="0" applyNumberFormat="1" applyFont="1" applyFill="1" applyBorder="1"/>
    <xf numFmtId="0" fontId="1" fillId="4" borderId="0" xfId="0" applyNumberFormat="1" applyFont="1" applyFill="1" applyBorder="1"/>
    <xf numFmtId="0" fontId="4" fillId="3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/>
    <xf numFmtId="164" fontId="12" fillId="3" borderId="0" xfId="0" applyFont="1" applyFill="1"/>
    <xf numFmtId="3" fontId="0" fillId="3" borderId="0" xfId="0" applyNumberFormat="1" applyFill="1"/>
    <xf numFmtId="0" fontId="13" fillId="3" borderId="0" xfId="0" applyNumberFormat="1" applyFont="1" applyFill="1"/>
    <xf numFmtId="164" fontId="3" fillId="3" borderId="0" xfId="0" applyFont="1" applyFill="1"/>
    <xf numFmtId="0" fontId="3" fillId="3" borderId="0" xfId="0" quotePrefix="1" applyNumberFormat="1" applyFont="1" applyFill="1" applyAlignment="1">
      <alignment horizontal="left"/>
    </xf>
    <xf numFmtId="0" fontId="3" fillId="3" borderId="0" xfId="0" applyNumberFormat="1" applyFont="1" applyFill="1" applyBorder="1"/>
    <xf numFmtId="0" fontId="0" fillId="0" borderId="0" xfId="0" applyNumberFormat="1" applyBorder="1" applyAlignment="1">
      <alignment horizontal="left"/>
    </xf>
    <xf numFmtId="0" fontId="14" fillId="0" borderId="0" xfId="0" applyNumberFormat="1" applyFont="1" applyFill="1" applyBorder="1"/>
    <xf numFmtId="0" fontId="3" fillId="0" borderId="0" xfId="0" applyNumberFormat="1" applyFont="1" applyBorder="1"/>
    <xf numFmtId="0" fontId="14" fillId="3" borderId="0" xfId="0" applyNumberFormat="1" applyFont="1" applyFill="1"/>
    <xf numFmtId="0" fontId="0" fillId="3" borderId="0" xfId="0" applyNumberFormat="1" applyFill="1" applyBorder="1" applyAlignment="1">
      <alignment horizontal="left"/>
    </xf>
    <xf numFmtId="0" fontId="0" fillId="3" borderId="0" xfId="0" applyNumberFormat="1" applyFill="1" applyAlignment="1">
      <alignment horizontal="left"/>
    </xf>
    <xf numFmtId="0" fontId="0" fillId="3" borderId="1" xfId="0" applyNumberFormat="1" applyFill="1" applyBorder="1" applyAlignment="1">
      <alignment horizontal="left"/>
    </xf>
    <xf numFmtId="0" fontId="14" fillId="3" borderId="0" xfId="0" applyNumberFormat="1" applyFont="1" applyFill="1" applyAlignment="1">
      <alignment horizontal="left"/>
    </xf>
    <xf numFmtId="0" fontId="14" fillId="3" borderId="0" xfId="0" quotePrefix="1" applyNumberFormat="1" applyFont="1" applyFill="1" applyAlignment="1">
      <alignment horizontal="left"/>
    </xf>
    <xf numFmtId="164" fontId="15" fillId="3" borderId="0" xfId="0" applyFont="1" applyFill="1"/>
    <xf numFmtId="0" fontId="0" fillId="0" borderId="0" xfId="0" applyNumberFormat="1" applyFill="1" applyBorder="1"/>
    <xf numFmtId="164" fontId="4" fillId="0" borderId="0" xfId="0" applyFont="1"/>
    <xf numFmtId="3" fontId="0" fillId="0" borderId="0" xfId="0" applyNumberFormat="1" applyAlignment="1">
      <alignment horizontal="right"/>
    </xf>
    <xf numFmtId="164" fontId="0" fillId="0" borderId="0" xfId="0" applyBorder="1"/>
    <xf numFmtId="164" fontId="0" fillId="0" borderId="0" xfId="0" applyAlignment="1">
      <alignment wrapText="1"/>
    </xf>
    <xf numFmtId="0" fontId="4" fillId="0" borderId="0" xfId="0" applyNumberFormat="1" applyFont="1"/>
    <xf numFmtId="0" fontId="4" fillId="4" borderId="0" xfId="0" applyNumberFormat="1" applyFont="1" applyFill="1" applyAlignment="1">
      <alignment horizontal="right"/>
    </xf>
    <xf numFmtId="0" fontId="6" fillId="3" borderId="0" xfId="0" applyNumberFormat="1" applyFont="1" applyFill="1" applyBorder="1"/>
    <xf numFmtId="3" fontId="0" fillId="3" borderId="0" xfId="0" applyNumberFormat="1" applyFill="1" applyBorder="1"/>
    <xf numFmtId="164" fontId="0" fillId="3" borderId="0" xfId="0" applyFill="1" applyBorder="1"/>
    <xf numFmtId="164" fontId="0" fillId="3" borderId="0" xfId="0" applyFill="1" applyBorder="1" applyAlignment="1">
      <alignment wrapText="1"/>
    </xf>
    <xf numFmtId="2" fontId="0" fillId="3" borderId="0" xfId="0" applyNumberFormat="1" applyFill="1"/>
    <xf numFmtId="164" fontId="0" fillId="3" borderId="0" xfId="0" quotePrefix="1" applyFill="1" applyBorder="1"/>
    <xf numFmtId="0" fontId="1" fillId="3" borderId="0" xfId="0" quotePrefix="1" applyNumberFormat="1" applyFont="1" applyFill="1" applyAlignment="1">
      <alignment horizontal="center"/>
    </xf>
    <xf numFmtId="0" fontId="0" fillId="3" borderId="0" xfId="0" applyNumberFormat="1" applyFill="1" applyBorder="1" applyAlignment="1">
      <alignment wrapText="1"/>
    </xf>
    <xf numFmtId="0" fontId="6" fillId="3" borderId="0" xfId="0" applyNumberFormat="1" applyFont="1" applyFill="1" applyBorder="1" applyAlignment="1">
      <alignment wrapText="1"/>
    </xf>
    <xf numFmtId="0" fontId="1" fillId="2" borderId="0" xfId="0" quotePrefix="1" applyNumberFormat="1" applyFont="1" applyFill="1" applyAlignment="1">
      <alignment horizontal="left" wrapText="1"/>
    </xf>
    <xf numFmtId="164" fontId="4" fillId="3" borderId="0" xfId="0" applyFont="1" applyFill="1" applyBorder="1" applyAlignment="1">
      <alignment wrapText="1"/>
    </xf>
    <xf numFmtId="164" fontId="0" fillId="3" borderId="0" xfId="0" quotePrefix="1" applyFill="1" applyBorder="1" applyAlignment="1">
      <alignment wrapText="1"/>
    </xf>
    <xf numFmtId="164" fontId="0" fillId="3" borderId="0" xfId="0" applyFill="1" applyAlignment="1">
      <alignment wrapText="1"/>
    </xf>
    <xf numFmtId="0" fontId="4" fillId="2" borderId="0" xfId="0" quotePrefix="1" applyNumberFormat="1" applyFont="1" applyFill="1" applyAlignment="1">
      <alignment horizontal="right"/>
    </xf>
    <xf numFmtId="0" fontId="4" fillId="2" borderId="0" xfId="0" quotePrefix="1" applyNumberFormat="1" applyFont="1" applyFill="1" applyAlignment="1">
      <alignment horizontal="left"/>
    </xf>
    <xf numFmtId="164" fontId="2" fillId="0" borderId="0" xfId="0" applyFont="1"/>
    <xf numFmtId="3" fontId="0" fillId="4" borderId="0" xfId="0" applyNumberFormat="1" applyFill="1" applyAlignment="1">
      <alignment horizontal="right"/>
    </xf>
    <xf numFmtId="0" fontId="4" fillId="2" borderId="0" xfId="0" applyNumberFormat="1" applyFont="1" applyFill="1" applyAlignment="1">
      <alignment horizontal="right" wrapText="1"/>
    </xf>
    <xf numFmtId="3" fontId="4" fillId="4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49" fontId="0" fillId="4" borderId="0" xfId="0" applyNumberFormat="1" applyFill="1" applyAlignment="1">
      <alignment horizontal="right"/>
    </xf>
    <xf numFmtId="1" fontId="0" fillId="4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0" fillId="4" borderId="0" xfId="0" applyFill="1"/>
    <xf numFmtId="164" fontId="0" fillId="0" borderId="0" xfId="0" applyFill="1"/>
    <xf numFmtId="49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4" fontId="0" fillId="0" borderId="0" xfId="0" applyAlignment="1">
      <alignment vertical="top"/>
    </xf>
    <xf numFmtId="49" fontId="4" fillId="2" borderId="0" xfId="0" applyNumberFormat="1" applyFont="1" applyFill="1" applyAlignment="1">
      <alignment horizontal="right" wrapText="1"/>
    </xf>
    <xf numFmtId="49" fontId="4" fillId="2" borderId="0" xfId="0" applyNumberFormat="1" applyFont="1" applyFill="1" applyAlignment="1">
      <alignment horizontal="right"/>
    </xf>
    <xf numFmtId="1" fontId="0" fillId="0" borderId="0" xfId="0" applyNumberFormat="1"/>
    <xf numFmtId="3" fontId="0" fillId="0" borderId="0" xfId="0" applyNumberFormat="1"/>
    <xf numFmtId="3" fontId="4" fillId="0" borderId="0" xfId="0" applyNumberFormat="1" applyFont="1"/>
    <xf numFmtId="3" fontId="4" fillId="2" borderId="0" xfId="0" quotePrefix="1" applyNumberFormat="1" applyFont="1" applyFill="1" applyAlignment="1">
      <alignment horizontal="left"/>
    </xf>
    <xf numFmtId="3" fontId="0" fillId="4" borderId="0" xfId="0" applyNumberFormat="1" applyFill="1" applyBorder="1"/>
    <xf numFmtId="3" fontId="1" fillId="4" borderId="0" xfId="0" applyNumberFormat="1" applyFont="1" applyFill="1" applyBorder="1"/>
    <xf numFmtId="3" fontId="1" fillId="3" borderId="0" xfId="0" applyNumberFormat="1" applyFon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/>
    <xf numFmtId="3" fontId="0" fillId="0" borderId="0" xfId="0" applyNumberFormat="1" applyFill="1"/>
    <xf numFmtId="3" fontId="4" fillId="3" borderId="0" xfId="0" applyNumberFormat="1" applyFont="1" applyFill="1"/>
    <xf numFmtId="3" fontId="1" fillId="3" borderId="0" xfId="0" applyNumberFormat="1" applyFont="1" applyFill="1"/>
    <xf numFmtId="3" fontId="0" fillId="3" borderId="0" xfId="0" quotePrefix="1" applyNumberFormat="1" applyFill="1" applyAlignment="1">
      <alignment horizontal="right"/>
    </xf>
    <xf numFmtId="3" fontId="0" fillId="3" borderId="0" xfId="0" quotePrefix="1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4" fillId="4" borderId="0" xfId="0" applyNumberFormat="1" applyFont="1" applyFill="1" applyBorder="1"/>
    <xf numFmtId="3" fontId="4" fillId="3" borderId="0" xfId="0" applyNumberFormat="1" applyFont="1" applyFill="1" applyBorder="1"/>
    <xf numFmtId="3" fontId="2" fillId="4" borderId="0" xfId="0" applyNumberFormat="1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1" fillId="4" borderId="0" xfId="0" applyNumberFormat="1" applyFont="1" applyFill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Border="1"/>
    <xf numFmtId="3" fontId="2" fillId="0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/>
    </xf>
    <xf numFmtId="3" fontId="0" fillId="3" borderId="1" xfId="0" applyNumberFormat="1" applyFill="1" applyBorder="1"/>
    <xf numFmtId="3" fontId="0" fillId="3" borderId="1" xfId="0" quotePrefix="1" applyNumberForma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8" fillId="3" borderId="0" xfId="0" applyNumberFormat="1" applyFont="1" applyFill="1"/>
    <xf numFmtId="0" fontId="4" fillId="0" borderId="0" xfId="0" applyNumberFormat="1" applyFont="1" applyFill="1"/>
    <xf numFmtId="164" fontId="4" fillId="3" borderId="0" xfId="0" applyFont="1" applyFill="1"/>
    <xf numFmtId="3" fontId="4" fillId="4" borderId="0" xfId="0" quotePrefix="1" applyNumberFormat="1" applyFont="1" applyFill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2" fontId="9" fillId="3" borderId="0" xfId="0" applyNumberFormat="1" applyFont="1" applyFill="1" applyAlignment="1">
      <alignment horizontal="right"/>
    </xf>
    <xf numFmtId="168" fontId="8" fillId="3" borderId="0" xfId="0" applyNumberFormat="1" applyFont="1" applyFill="1"/>
    <xf numFmtId="2" fontId="9" fillId="3" borderId="0" xfId="0" applyNumberFormat="1" applyFont="1" applyFill="1"/>
    <xf numFmtId="3" fontId="18" fillId="0" borderId="0" xfId="0" applyNumberFormat="1" applyFont="1" applyAlignment="1">
      <alignment horizontal="right"/>
    </xf>
    <xf numFmtId="4" fontId="2" fillId="3" borderId="0" xfId="0" applyNumberFormat="1" applyFont="1" applyFill="1"/>
    <xf numFmtId="170" fontId="2" fillId="3" borderId="0" xfId="0" applyNumberFormat="1" applyFont="1" applyFill="1"/>
    <xf numFmtId="167" fontId="8" fillId="3" borderId="0" xfId="0" applyNumberFormat="1" applyFont="1" applyFill="1"/>
    <xf numFmtId="166" fontId="0" fillId="3" borderId="0" xfId="0" applyNumberFormat="1" applyFill="1" applyBorder="1" applyAlignment="1">
      <alignment wrapText="1"/>
    </xf>
    <xf numFmtId="166" fontId="0" fillId="0" borderId="0" xfId="0" applyNumberFormat="1" applyAlignment="1">
      <alignment wrapText="1"/>
    </xf>
    <xf numFmtId="165" fontId="0" fillId="3" borderId="0" xfId="0" applyNumberFormat="1" applyFill="1"/>
    <xf numFmtId="1" fontId="0" fillId="3" borderId="0" xfId="0" applyNumberFormat="1" applyFill="1"/>
    <xf numFmtId="166" fontId="0" fillId="3" borderId="0" xfId="0" applyNumberFormat="1" applyFill="1"/>
    <xf numFmtId="167" fontId="0" fillId="3" borderId="0" xfId="0" applyNumberFormat="1" applyFill="1"/>
    <xf numFmtId="4" fontId="0" fillId="3" borderId="0" xfId="0" applyNumberFormat="1" applyFill="1"/>
    <xf numFmtId="167" fontId="0" fillId="3" borderId="0" xfId="0" applyNumberFormat="1" applyFill="1" applyBorder="1" applyAlignment="1">
      <alignment wrapText="1"/>
    </xf>
    <xf numFmtId="4" fontId="0" fillId="0" borderId="0" xfId="0" applyNumberFormat="1"/>
    <xf numFmtId="4" fontId="19" fillId="0" borderId="0" xfId="0" applyNumberFormat="1" applyFont="1" applyAlignment="1">
      <alignment horizontal="right"/>
    </xf>
    <xf numFmtId="3" fontId="0" fillId="0" borderId="0" xfId="0" quotePrefix="1" applyNumberFormat="1" applyFill="1" applyBorder="1" applyAlignment="1">
      <alignment horizontal="right"/>
    </xf>
    <xf numFmtId="3" fontId="4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NumberFormat="1" applyFont="1" applyFill="1" applyAlignment="1">
      <alignment horizontal="right"/>
    </xf>
    <xf numFmtId="3" fontId="0" fillId="0" borderId="0" xfId="0" quotePrefix="1" applyNumberFormat="1" applyFill="1" applyAlignment="1">
      <alignment horizontal="right"/>
    </xf>
    <xf numFmtId="172" fontId="0" fillId="0" borderId="0" xfId="0" applyNumberFormat="1"/>
    <xf numFmtId="2" fontId="0" fillId="3" borderId="0" xfId="0" applyNumberFormat="1" applyFill="1" applyAlignment="1">
      <alignment horizontal="right"/>
    </xf>
    <xf numFmtId="167" fontId="8" fillId="0" borderId="0" xfId="0" applyNumberFormat="1" applyFont="1" applyFill="1" applyBorder="1"/>
    <xf numFmtId="4" fontId="2" fillId="3" borderId="0" xfId="0" applyNumberFormat="1" applyFont="1" applyFill="1" applyAlignment="1">
      <alignment horizontal="right"/>
    </xf>
    <xf numFmtId="4" fontId="8" fillId="3" borderId="0" xfId="0" applyNumberFormat="1" applyFont="1" applyFill="1" applyAlignment="1">
      <alignment horizontal="right"/>
    </xf>
    <xf numFmtId="1" fontId="8" fillId="3" borderId="0" xfId="0" applyNumberFormat="1" applyFont="1" applyFill="1"/>
    <xf numFmtId="0" fontId="0" fillId="3" borderId="0" xfId="0" applyNumberFormat="1" applyFill="1" applyAlignment="1">
      <alignment horizontal="left" vertical="distributed"/>
    </xf>
    <xf numFmtId="164" fontId="11" fillId="0" borderId="0" xfId="0" applyFont="1"/>
    <xf numFmtId="164" fontId="0" fillId="0" borderId="0" xfId="0" quotePrefix="1"/>
    <xf numFmtId="0" fontId="4" fillId="2" borderId="0" xfId="0" applyNumberFormat="1" applyFont="1" applyFill="1" applyAlignment="1">
      <alignment horizontal="left"/>
    </xf>
    <xf numFmtId="0" fontId="6" fillId="0" borderId="0" xfId="0" applyNumberFormat="1" applyFont="1" applyFill="1"/>
    <xf numFmtId="3" fontId="14" fillId="0" borderId="0" xfId="0" applyNumberFormat="1" applyFont="1" applyFill="1" applyBorder="1"/>
    <xf numFmtId="164" fontId="2" fillId="0" borderId="0" xfId="0" applyFont="1" applyFill="1"/>
    <xf numFmtId="164" fontId="16" fillId="0" borderId="0" xfId="0" applyFont="1"/>
    <xf numFmtId="4" fontId="2" fillId="0" borderId="0" xfId="0" applyNumberFormat="1" applyFont="1" applyFill="1" applyBorder="1"/>
    <xf numFmtId="9" fontId="2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11" fillId="3" borderId="0" xfId="0" applyNumberFormat="1" applyFont="1" applyFill="1" applyAlignment="1">
      <alignment horizontal="left" vertical="distributed"/>
    </xf>
    <xf numFmtId="164" fontId="20" fillId="3" borderId="0" xfId="0" applyFont="1" applyFill="1" applyAlignment="1">
      <alignment horizontal="left" vertical="justify"/>
    </xf>
    <xf numFmtId="164" fontId="20" fillId="3" borderId="0" xfId="0" applyFont="1" applyFill="1"/>
    <xf numFmtId="164" fontId="4" fillId="3" borderId="0" xfId="0" applyFont="1" applyFill="1" applyBorder="1"/>
    <xf numFmtId="0" fontId="4" fillId="3" borderId="0" xfId="0" quotePrefix="1" applyNumberFormat="1" applyFont="1" applyFill="1" applyAlignment="1">
      <alignment horizontal="center"/>
    </xf>
    <xf numFmtId="2" fontId="4" fillId="3" borderId="0" xfId="0" applyNumberFormat="1" applyFont="1" applyFill="1"/>
    <xf numFmtId="0" fontId="11" fillId="3" borderId="0" xfId="0" applyNumberFormat="1" applyFont="1" applyFill="1" applyBorder="1" applyAlignment="1">
      <alignment wrapText="1"/>
    </xf>
    <xf numFmtId="164" fontId="11" fillId="3" borderId="0" xfId="0" applyFont="1" applyFill="1" applyBorder="1" applyAlignment="1">
      <alignment wrapText="1"/>
    </xf>
    <xf numFmtId="2" fontId="0" fillId="0" borderId="0" xfId="0" applyNumberFormat="1" applyAlignment="1">
      <alignment wrapText="1"/>
    </xf>
    <xf numFmtId="2" fontId="0" fillId="3" borderId="0" xfId="0" applyNumberFormat="1" applyFill="1" applyBorder="1" applyAlignment="1">
      <alignment wrapText="1"/>
    </xf>
    <xf numFmtId="164" fontId="4" fillId="0" borderId="0" xfId="0" applyFont="1" applyFill="1"/>
    <xf numFmtId="164" fontId="6" fillId="0" borderId="0" xfId="0" applyFont="1" applyFill="1"/>
    <xf numFmtId="164" fontId="6" fillId="0" borderId="0" xfId="0" applyFont="1"/>
    <xf numFmtId="164" fontId="2" fillId="2" borderId="0" xfId="0" applyFont="1" applyFill="1" applyBorder="1" applyAlignment="1">
      <alignment horizontal="left" vertical="center" wrapText="1"/>
    </xf>
    <xf numFmtId="164" fontId="16" fillId="0" borderId="0" xfId="0" applyFont="1" applyFill="1"/>
    <xf numFmtId="167" fontId="16" fillId="0" borderId="0" xfId="0" applyNumberFormat="1" applyFont="1"/>
    <xf numFmtId="164" fontId="16" fillId="0" borderId="0" xfId="0" applyFont="1" applyBorder="1"/>
    <xf numFmtId="164" fontId="11" fillId="0" borderId="0" xfId="0" applyFont="1" applyFill="1" applyBorder="1" applyAlignment="1">
      <alignment horizontal="left" wrapText="1"/>
    </xf>
    <xf numFmtId="166" fontId="16" fillId="0" borderId="0" xfId="0" applyNumberFormat="1" applyFont="1"/>
    <xf numFmtId="165" fontId="0" fillId="4" borderId="0" xfId="0" applyNumberForma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4" fillId="0" borderId="0" xfId="0" quotePrefix="1" applyNumberFormat="1" applyFont="1" applyFill="1" applyAlignment="1">
      <alignment horizontal="left"/>
    </xf>
    <xf numFmtId="164" fontId="4" fillId="2" borderId="0" xfId="0" applyFont="1" applyFill="1"/>
    <xf numFmtId="0" fontId="0" fillId="2" borderId="0" xfId="0" applyNumberFormat="1" applyFill="1" applyAlignment="1">
      <alignment horizontal="right"/>
    </xf>
    <xf numFmtId="0" fontId="11" fillId="0" borderId="0" xfId="0" applyNumberFormat="1" applyFont="1" applyFill="1" applyBorder="1"/>
    <xf numFmtId="0" fontId="2" fillId="0" borderId="0" xfId="0" applyNumberFormat="1" applyFont="1"/>
    <xf numFmtId="0" fontId="4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1" fontId="2" fillId="0" borderId="0" xfId="0" applyNumberFormat="1" applyFont="1"/>
    <xf numFmtId="164" fontId="11" fillId="0" borderId="0" xfId="0" applyFont="1" applyFill="1"/>
    <xf numFmtId="0" fontId="4" fillId="2" borderId="0" xfId="0" applyNumberFormat="1" applyFont="1" applyFill="1" applyAlignment="1">
      <alignment horizontal="right"/>
    </xf>
    <xf numFmtId="164" fontId="16" fillId="0" borderId="0" xfId="0" applyFont="1" applyFill="1" applyBorder="1" applyAlignment="1">
      <alignment horizontal="left" wrapText="1"/>
    </xf>
    <xf numFmtId="164" fontId="4" fillId="0" borderId="0" xfId="0" applyFont="1" applyFill="1" applyBorder="1" applyAlignment="1">
      <alignment horizontal="right" wrapText="1"/>
    </xf>
    <xf numFmtId="3" fontId="16" fillId="0" borderId="0" xfId="0" applyNumberFormat="1" applyFont="1" applyBorder="1" applyAlignment="1">
      <alignment horizontal="right" wrapText="1"/>
    </xf>
    <xf numFmtId="164" fontId="16" fillId="0" borderId="0" xfId="0" applyFont="1" applyBorder="1" applyAlignment="1">
      <alignment horizontal="right" wrapText="1"/>
    </xf>
    <xf numFmtId="2" fontId="16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3" fontId="16" fillId="3" borderId="0" xfId="0" applyNumberFormat="1" applyFont="1" applyFill="1" applyBorder="1" applyAlignment="1">
      <alignment horizontal="right" wrapText="1"/>
    </xf>
    <xf numFmtId="0" fontId="0" fillId="0" borderId="0" xfId="0" applyNumberFormat="1" applyFill="1" applyBorder="1" applyAlignment="1">
      <alignment wrapText="1"/>
    </xf>
    <xf numFmtId="164" fontId="3" fillId="0" borderId="0" xfId="0" applyFont="1" applyFill="1"/>
    <xf numFmtId="164" fontId="5" fillId="0" borderId="0" xfId="0" applyFont="1" applyFill="1"/>
    <xf numFmtId="1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 applyAlignment="1">
      <alignment horizontal="right" wrapText="1"/>
    </xf>
    <xf numFmtId="164" fontId="2" fillId="0" borderId="0" xfId="0" applyFont="1" applyBorder="1" applyAlignment="1">
      <alignment horizontal="right" wrapText="1"/>
    </xf>
    <xf numFmtId="164" fontId="2" fillId="0" borderId="0" xfId="0" applyFont="1" applyFill="1" applyBorder="1" applyAlignment="1">
      <alignment horizontal="left" wrapText="1"/>
    </xf>
    <xf numFmtId="171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>
      <alignment wrapText="1"/>
    </xf>
    <xf numFmtId="0" fontId="0" fillId="3" borderId="0" xfId="0" quotePrefix="1" applyNumberFormat="1" applyFill="1" applyBorder="1" applyAlignment="1">
      <alignment horizontal="left"/>
    </xf>
    <xf numFmtId="0" fontId="2" fillId="3" borderId="0" xfId="0" applyNumberFormat="1" applyFont="1" applyFill="1" applyAlignment="1">
      <alignment horizontal="left"/>
    </xf>
    <xf numFmtId="0" fontId="2" fillId="3" borderId="0" xfId="0" quotePrefix="1" applyNumberFormat="1" applyFont="1" applyFill="1" applyAlignment="1">
      <alignment horizontal="left"/>
    </xf>
    <xf numFmtId="0" fontId="2" fillId="3" borderId="0" xfId="0" applyNumberFormat="1" applyFont="1" applyFill="1" applyAlignment="1">
      <alignment wrapText="1"/>
    </xf>
    <xf numFmtId="2" fontId="2" fillId="3" borderId="0" xfId="0" quotePrefix="1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2" fillId="0" borderId="0" xfId="0" quotePrefix="1" applyNumberFormat="1" applyFont="1" applyFill="1" applyAlignment="1">
      <alignment horizontal="right"/>
    </xf>
    <xf numFmtId="20" fontId="2" fillId="4" borderId="0" xfId="0" quotePrefix="1" applyNumberFormat="1" applyFont="1" applyFill="1" applyAlignment="1">
      <alignment horizontal="right"/>
    </xf>
    <xf numFmtId="20" fontId="2" fillId="0" borderId="0" xfId="0" quotePrefix="1" applyNumberFormat="1" applyFont="1" applyFill="1" applyAlignment="1">
      <alignment horizontal="right"/>
    </xf>
    <xf numFmtId="164" fontId="14" fillId="0" borderId="0" xfId="0" applyFont="1" applyFill="1"/>
    <xf numFmtId="0" fontId="2" fillId="0" borderId="0" xfId="0" applyNumberFormat="1" applyFont="1" applyFill="1" applyBorder="1" applyAlignment="1">
      <alignment wrapText="1"/>
    </xf>
    <xf numFmtId="164" fontId="11" fillId="0" borderId="0" xfId="0" applyFont="1" applyFill="1" applyAlignment="1">
      <alignment wrapText="1"/>
    </xf>
    <xf numFmtId="0" fontId="1" fillId="5" borderId="0" xfId="0" applyNumberFormat="1" applyFont="1" applyFill="1" applyBorder="1"/>
    <xf numFmtId="3" fontId="2" fillId="5" borderId="0" xfId="0" applyNumberFormat="1" applyFont="1" applyFill="1" applyBorder="1"/>
    <xf numFmtId="3" fontId="4" fillId="5" borderId="0" xfId="0" applyNumberFormat="1" applyFont="1" applyFill="1"/>
    <xf numFmtId="3" fontId="2" fillId="5" borderId="0" xfId="0" applyNumberFormat="1" applyFont="1" applyFill="1"/>
    <xf numFmtId="3" fontId="1" fillId="5" borderId="0" xfId="0" applyNumberFormat="1" applyFont="1" applyFill="1"/>
    <xf numFmtId="3" fontId="0" fillId="5" borderId="0" xfId="0" applyNumberFormat="1" applyFill="1"/>
    <xf numFmtId="3" fontId="2" fillId="5" borderId="0" xfId="0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0" fontId="1" fillId="5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164" fontId="2" fillId="0" borderId="0" xfId="0" applyFont="1" applyAlignment="1">
      <alignment wrapText="1"/>
    </xf>
    <xf numFmtId="167" fontId="0" fillId="3" borderId="0" xfId="0" applyNumberFormat="1" applyFill="1" applyAlignment="1">
      <alignment horizontal="right"/>
    </xf>
    <xf numFmtId="164" fontId="2" fillId="0" borderId="0" xfId="0" quotePrefix="1" applyFont="1"/>
    <xf numFmtId="3" fontId="4" fillId="0" borderId="0" xfId="0" applyNumberFormat="1" applyFont="1" applyFill="1" applyAlignment="1"/>
    <xf numFmtId="164" fontId="0" fillId="0" borderId="0" xfId="0" quotePrefix="1" applyFill="1"/>
    <xf numFmtId="49" fontId="2" fillId="0" borderId="0" xfId="0" applyNumberFormat="1" applyFont="1" applyFill="1" applyAlignment="1">
      <alignment horizontal="right"/>
    </xf>
    <xf numFmtId="0" fontId="0" fillId="4" borderId="0" xfId="0" quotePrefix="1" applyNumberFormat="1" applyFill="1" applyAlignment="1">
      <alignment horizontal="right"/>
    </xf>
    <xf numFmtId="20" fontId="2" fillId="5" borderId="0" xfId="0" quotePrefix="1" applyNumberFormat="1" applyFont="1" applyFill="1" applyAlignment="1">
      <alignment horizontal="right"/>
    </xf>
    <xf numFmtId="164" fontId="14" fillId="0" borderId="0" xfId="0" applyFont="1"/>
    <xf numFmtId="0" fontId="14" fillId="0" borderId="0" xfId="0" applyNumberFormat="1" applyFont="1" applyBorder="1"/>
    <xf numFmtId="0" fontId="14" fillId="0" borderId="0" xfId="0" applyNumberFormat="1" applyFont="1"/>
    <xf numFmtId="3" fontId="14" fillId="3" borderId="0" xfId="0" applyNumberFormat="1" applyFont="1" applyFill="1"/>
    <xf numFmtId="3" fontId="14" fillId="5" borderId="0" xfId="0" applyNumberFormat="1" applyFont="1" applyFill="1"/>
    <xf numFmtId="0" fontId="2" fillId="0" borderId="0" xfId="0" applyNumberFormat="1" applyFont="1" applyFill="1" applyBorder="1" applyAlignment="1">
      <alignment horizontal="left" wrapText="1"/>
    </xf>
    <xf numFmtId="3" fontId="2" fillId="3" borderId="0" xfId="0" quotePrefix="1" applyNumberFormat="1" applyFont="1" applyFill="1" applyBorder="1" applyAlignment="1">
      <alignment horizontal="right" wrapText="1"/>
    </xf>
    <xf numFmtId="2" fontId="2" fillId="3" borderId="0" xfId="0" applyNumberFormat="1" applyFont="1" applyFill="1" applyAlignment="1">
      <alignment horizontal="right"/>
    </xf>
    <xf numFmtId="164" fontId="2" fillId="3" borderId="0" xfId="0" applyFont="1" applyFill="1" applyBorder="1" applyAlignment="1"/>
    <xf numFmtId="169" fontId="8" fillId="0" borderId="0" xfId="0" applyNumberFormat="1" applyFont="1" applyFill="1"/>
    <xf numFmtId="1" fontId="8" fillId="0" borderId="0" xfId="0" applyNumberFormat="1" applyFont="1" applyFill="1"/>
    <xf numFmtId="3" fontId="3" fillId="0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2" fillId="0" borderId="0" xfId="0" quotePrefix="1" applyNumberFormat="1" applyFont="1" applyFill="1" applyAlignment="1">
      <alignment horizontal="right"/>
    </xf>
    <xf numFmtId="3" fontId="0" fillId="0" borderId="1" xfId="0" applyNumberFormat="1" applyFill="1" applyBorder="1"/>
    <xf numFmtId="3" fontId="3" fillId="0" borderId="1" xfId="0" applyNumberFormat="1" applyFont="1" applyFill="1" applyBorder="1"/>
    <xf numFmtId="3" fontId="2" fillId="0" borderId="1" xfId="0" quotePrefix="1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3" fillId="0" borderId="0" xfId="0" quotePrefix="1" applyNumberFormat="1" applyFont="1" applyFill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3" fontId="8" fillId="0" borderId="0" xfId="0" applyNumberFormat="1" applyFont="1" applyFill="1"/>
    <xf numFmtId="3" fontId="2" fillId="0" borderId="0" xfId="0" applyNumberFormat="1" applyFont="1" applyFill="1"/>
    <xf numFmtId="3" fontId="4" fillId="5" borderId="0" xfId="0" quotePrefix="1" applyNumberFormat="1" applyFont="1" applyFill="1" applyAlignment="1">
      <alignment horizontal="right"/>
    </xf>
    <xf numFmtId="164" fontId="22" fillId="0" borderId="0" xfId="0" applyFont="1" applyFill="1"/>
    <xf numFmtId="164" fontId="0" fillId="0" borderId="1" xfId="0" applyBorder="1"/>
    <xf numFmtId="3" fontId="0" fillId="4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/>
    <xf numFmtId="164" fontId="2" fillId="0" borderId="1" xfId="0" applyFont="1" applyBorder="1" applyAlignment="1">
      <alignment vertical="top"/>
    </xf>
    <xf numFmtId="164" fontId="2" fillId="0" borderId="1" xfId="0" applyFont="1" applyBorder="1"/>
    <xf numFmtId="0" fontId="0" fillId="0" borderId="1" xfId="0" applyNumberFormat="1" applyBorder="1" applyAlignment="1">
      <alignment vertical="top"/>
    </xf>
    <xf numFmtId="3" fontId="0" fillId="4" borderId="1" xfId="0" applyNumberFormat="1" applyFill="1" applyBorder="1" applyAlignment="1">
      <alignment horizontal="right" vertical="top"/>
    </xf>
    <xf numFmtId="3" fontId="0" fillId="0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0" fontId="0" fillId="0" borderId="1" xfId="0" applyNumberFormat="1" applyFill="1" applyBorder="1"/>
    <xf numFmtId="0" fontId="0" fillId="0" borderId="1" xfId="0" applyNumberFormat="1" applyBorder="1"/>
    <xf numFmtId="3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/>
    <xf numFmtId="0" fontId="2" fillId="0" borderId="1" xfId="0" applyNumberFormat="1" applyFont="1" applyFill="1" applyBorder="1"/>
    <xf numFmtId="167" fontId="0" fillId="0" borderId="1" xfId="0" applyNumberFormat="1" applyBorder="1"/>
    <xf numFmtId="0" fontId="4" fillId="2" borderId="0" xfId="0" quotePrefix="1" applyNumberFormat="1" applyFont="1" applyFill="1" applyBorder="1" applyAlignment="1">
      <alignment horizontal="right"/>
    </xf>
    <xf numFmtId="164" fontId="4" fillId="0" borderId="0" xfId="0" applyFont="1" applyBorder="1"/>
    <xf numFmtId="164" fontId="2" fillId="0" borderId="0" xfId="0" applyFont="1" applyBorder="1"/>
    <xf numFmtId="0" fontId="4" fillId="2" borderId="0" xfId="0" quotePrefix="1" applyNumberFormat="1" applyFont="1" applyFill="1" applyBorder="1" applyAlignment="1">
      <alignment horizontal="left"/>
    </xf>
    <xf numFmtId="164" fontId="0" fillId="0" borderId="0" xfId="0" applyFill="1" applyBorder="1"/>
    <xf numFmtId="3" fontId="0" fillId="4" borderId="1" xfId="0" applyNumberFormat="1" applyFill="1" applyBorder="1"/>
    <xf numFmtId="3" fontId="2" fillId="3" borderId="1" xfId="0" applyNumberFormat="1" applyFont="1" applyFill="1" applyBorder="1"/>
    <xf numFmtId="164" fontId="4" fillId="0" borderId="1" xfId="0" applyFont="1" applyBorder="1"/>
    <xf numFmtId="3" fontId="4" fillId="4" borderId="1" xfId="0" applyNumberFormat="1" applyFont="1" applyFill="1" applyBorder="1"/>
    <xf numFmtId="3" fontId="4" fillId="0" borderId="1" xfId="0" applyNumberFormat="1" applyFont="1" applyFill="1" applyBorder="1"/>
    <xf numFmtId="3" fontId="4" fillId="3" borderId="1" xfId="0" applyNumberFormat="1" applyFont="1" applyFill="1" applyBorder="1"/>
    <xf numFmtId="0" fontId="2" fillId="3" borderId="1" xfId="0" applyNumberFormat="1" applyFont="1" applyFill="1" applyBorder="1"/>
    <xf numFmtId="164" fontId="2" fillId="0" borderId="0" xfId="0" applyFont="1" applyFill="1" applyBorder="1"/>
    <xf numFmtId="3" fontId="0" fillId="4" borderId="1" xfId="0" quotePrefix="1" applyNumberFormat="1" applyFill="1" applyBorder="1" applyAlignment="1">
      <alignment horizontal="right"/>
    </xf>
    <xf numFmtId="3" fontId="0" fillId="0" borderId="1" xfId="0" quotePrefix="1" applyNumberFormat="1" applyFill="1" applyBorder="1" applyAlignment="1">
      <alignment horizontal="right"/>
    </xf>
    <xf numFmtId="0" fontId="2" fillId="0" borderId="1" xfId="0" applyNumberFormat="1" applyFont="1" applyBorder="1"/>
    <xf numFmtId="3" fontId="2" fillId="4" borderId="1" xfId="0" applyNumberFormat="1" applyFont="1" applyFill="1" applyBorder="1"/>
    <xf numFmtId="3" fontId="2" fillId="0" borderId="1" xfId="0" applyNumberFormat="1" applyFont="1" applyFill="1" applyBorder="1"/>
    <xf numFmtId="0" fontId="2" fillId="3" borderId="1" xfId="0" applyNumberFormat="1" applyFont="1" applyFill="1" applyBorder="1" applyAlignment="1">
      <alignment wrapText="1"/>
    </xf>
    <xf numFmtId="164" fontId="0" fillId="0" borderId="1" xfId="0" applyBorder="1" applyAlignment="1">
      <alignment vertical="top"/>
    </xf>
    <xf numFmtId="0" fontId="0" fillId="0" borderId="1" xfId="0" applyNumberFormat="1" applyFont="1" applyBorder="1"/>
    <xf numFmtId="164" fontId="0" fillId="2" borderId="0" xfId="0" applyFill="1" applyBorder="1"/>
    <xf numFmtId="0" fontId="4" fillId="0" borderId="0" xfId="0" quotePrefix="1" applyNumberFormat="1" applyFont="1" applyFill="1" applyBorder="1" applyAlignment="1">
      <alignment horizontal="left"/>
    </xf>
    <xf numFmtId="3" fontId="2" fillId="5" borderId="1" xfId="0" applyNumberFormat="1" applyFont="1" applyFill="1" applyBorder="1"/>
    <xf numFmtId="0" fontId="0" fillId="0" borderId="1" xfId="0" quotePrefix="1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/>
    <xf numFmtId="0" fontId="2" fillId="0" borderId="1" xfId="0" applyNumberFormat="1" applyFont="1" applyFill="1" applyBorder="1" applyAlignment="1">
      <alignment horizontal="left"/>
    </xf>
    <xf numFmtId="0" fontId="4" fillId="0" borderId="1" xfId="0" applyNumberFormat="1" applyFont="1" applyBorder="1"/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164" fontId="14" fillId="0" borderId="0" xfId="0" applyFont="1" applyBorder="1"/>
    <xf numFmtId="164" fontId="2" fillId="0" borderId="1" xfId="0" applyFont="1" applyFill="1" applyBorder="1"/>
    <xf numFmtId="3" fontId="2" fillId="5" borderId="1" xfId="0" applyNumberFormat="1" applyFont="1" applyFill="1" applyBorder="1" applyAlignment="1">
      <alignment horizontal="right"/>
    </xf>
    <xf numFmtId="3" fontId="0" fillId="5" borderId="1" xfId="0" applyNumberFormat="1" applyFill="1" applyBorder="1"/>
    <xf numFmtId="0" fontId="4" fillId="0" borderId="1" xfId="0" applyNumberFormat="1" applyFont="1" applyFill="1" applyBorder="1"/>
    <xf numFmtId="3" fontId="4" fillId="5" borderId="1" xfId="0" applyNumberFormat="1" applyFont="1" applyFill="1" applyBorder="1"/>
    <xf numFmtId="164" fontId="4" fillId="0" borderId="0" xfId="0" applyFont="1" applyFill="1" applyBorder="1"/>
    <xf numFmtId="3" fontId="0" fillId="6" borderId="0" xfId="0" applyNumberFormat="1" applyFill="1" applyAlignment="1">
      <alignment horizontal="right"/>
    </xf>
    <xf numFmtId="0" fontId="0" fillId="6" borderId="0" xfId="0" applyNumberFormat="1" applyFill="1" applyAlignment="1">
      <alignment horizontal="right"/>
    </xf>
    <xf numFmtId="49" fontId="2" fillId="6" borderId="0" xfId="0" applyNumberFormat="1" applyFont="1" applyFill="1" applyAlignment="1">
      <alignment horizontal="right"/>
    </xf>
    <xf numFmtId="1" fontId="0" fillId="6" borderId="0" xfId="0" applyNumberFormat="1" applyFill="1" applyAlignment="1">
      <alignment horizontal="right"/>
    </xf>
    <xf numFmtId="3" fontId="0" fillId="6" borderId="0" xfId="0" applyNumberFormat="1" applyFill="1"/>
    <xf numFmtId="164" fontId="0" fillId="6" borderId="0" xfId="0" applyFill="1"/>
    <xf numFmtId="164" fontId="4" fillId="0" borderId="0" xfId="0" applyFont="1" applyFill="1" applyAlignment="1">
      <alignment horizontal="center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  <pageSetUpPr fitToPage="1"/>
  </sheetPr>
  <dimension ref="A1:AI61"/>
  <sheetViews>
    <sheetView showGridLines="0" tabSelected="1" workbookViewId="0">
      <pane ySplit="3" topLeftCell="A18" activePane="bottomLeft" state="frozenSplit"/>
      <selection pane="bottomLeft" activeCell="E60" sqref="E60"/>
    </sheetView>
  </sheetViews>
  <sheetFormatPr baseColWidth="10" defaultColWidth="8.83203125" defaultRowHeight="13" outlineLevelRow="1" x14ac:dyDescent="0.15"/>
  <cols>
    <col min="1" max="1" width="3.1640625" style="60" customWidth="1"/>
    <col min="2" max="2" width="56.33203125" customWidth="1"/>
    <col min="3" max="3" width="56.1640625" bestFit="1" customWidth="1"/>
    <col min="4" max="4" width="21.5" hidden="1" customWidth="1"/>
    <col min="5" max="21" width="10.83203125" customWidth="1"/>
    <col min="22" max="23" width="9.33203125" customWidth="1"/>
    <col min="24" max="28" width="10.1640625" bestFit="1" customWidth="1"/>
  </cols>
  <sheetData>
    <row r="1" spans="1:35" s="5" customFormat="1" ht="18" x14ac:dyDescent="0.2">
      <c r="A1" s="57"/>
      <c r="B1" s="167" t="s">
        <v>530</v>
      </c>
      <c r="C1" s="167" t="s">
        <v>687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</row>
    <row r="2" spans="1:35" s="5" customFormat="1" x14ac:dyDescent="0.15">
      <c r="A2" s="57"/>
      <c r="E2" s="252"/>
      <c r="F2" s="107"/>
      <c r="G2" s="252"/>
      <c r="H2" s="107"/>
      <c r="I2" s="252"/>
      <c r="J2" s="107"/>
      <c r="K2" s="252"/>
      <c r="L2" s="107"/>
      <c r="M2" s="252"/>
      <c r="N2" s="252"/>
      <c r="O2" s="252"/>
      <c r="P2" s="252"/>
      <c r="Q2" s="252"/>
      <c r="R2" s="252"/>
      <c r="S2" s="252"/>
      <c r="T2" s="252"/>
      <c r="U2" s="107"/>
      <c r="V2" s="107"/>
      <c r="W2" s="107"/>
      <c r="X2" s="107"/>
      <c r="Y2" s="107"/>
      <c r="Z2" s="107"/>
      <c r="AA2" s="107"/>
      <c r="AB2" s="107"/>
      <c r="AH2" s="57"/>
      <c r="AI2" s="57"/>
    </row>
    <row r="3" spans="1:35" x14ac:dyDescent="0.15">
      <c r="A3" s="303"/>
      <c r="B3" s="78" t="s">
        <v>198</v>
      </c>
      <c r="C3" s="78" t="s">
        <v>199</v>
      </c>
      <c r="D3" s="77"/>
      <c r="E3" s="96" t="s">
        <v>703</v>
      </c>
      <c r="F3" s="96" t="s">
        <v>701</v>
      </c>
      <c r="G3" s="96" t="s">
        <v>698</v>
      </c>
      <c r="H3" s="96" t="s">
        <v>681</v>
      </c>
      <c r="I3" s="96" t="s">
        <v>564</v>
      </c>
      <c r="J3" s="96" t="s">
        <v>562</v>
      </c>
      <c r="K3" s="96" t="s">
        <v>550</v>
      </c>
      <c r="L3" s="96" t="s">
        <v>516</v>
      </c>
      <c r="M3" s="96" t="s">
        <v>468</v>
      </c>
      <c r="N3" s="96" t="s">
        <v>465</v>
      </c>
      <c r="O3" s="96" t="s">
        <v>460</v>
      </c>
      <c r="P3" s="96" t="s">
        <v>195</v>
      </c>
      <c r="Q3" s="96" t="s">
        <v>185</v>
      </c>
      <c r="R3" s="96" t="s">
        <v>183</v>
      </c>
      <c r="S3" s="96" t="s">
        <v>181</v>
      </c>
      <c r="T3" s="96" t="s">
        <v>179</v>
      </c>
      <c r="U3" s="96" t="s">
        <v>176</v>
      </c>
      <c r="V3" s="96" t="s">
        <v>172</v>
      </c>
      <c r="W3" s="96" t="s">
        <v>173</v>
      </c>
      <c r="X3" s="96" t="s">
        <v>168</v>
      </c>
      <c r="Y3" s="96" t="s">
        <v>169</v>
      </c>
      <c r="Z3" s="96" t="s">
        <v>170</v>
      </c>
      <c r="AA3" s="96" t="s">
        <v>171</v>
      </c>
      <c r="AB3" s="96" t="s">
        <v>74</v>
      </c>
      <c r="AC3" s="5"/>
    </row>
    <row r="4" spans="1:35" ht="15" x14ac:dyDescent="0.15">
      <c r="B4" s="79" t="s">
        <v>531</v>
      </c>
      <c r="C4" s="79" t="s">
        <v>532</v>
      </c>
      <c r="D4" s="4"/>
      <c r="E4" s="83">
        <v>22442</v>
      </c>
      <c r="F4" s="80">
        <v>22046</v>
      </c>
      <c r="G4" s="83">
        <v>22145</v>
      </c>
      <c r="H4" s="80">
        <v>22386</v>
      </c>
      <c r="I4" s="83">
        <v>23445</v>
      </c>
      <c r="J4" s="80">
        <v>22200</v>
      </c>
      <c r="K4" s="83">
        <v>20273</v>
      </c>
      <c r="L4" s="80">
        <v>19490</v>
      </c>
      <c r="M4" s="83">
        <v>20935</v>
      </c>
      <c r="N4" s="80">
        <v>20756</v>
      </c>
      <c r="O4" s="83">
        <v>20415</v>
      </c>
      <c r="P4" s="80">
        <v>19231</v>
      </c>
      <c r="Q4" s="83">
        <v>27052</v>
      </c>
      <c r="R4" s="80">
        <v>26647</v>
      </c>
      <c r="S4" s="83">
        <v>27067</v>
      </c>
      <c r="T4" s="80">
        <v>26199</v>
      </c>
      <c r="U4" s="99">
        <v>27507</v>
      </c>
      <c r="V4" s="80">
        <v>27108</v>
      </c>
      <c r="W4" s="99">
        <v>27915</v>
      </c>
      <c r="X4" s="80">
        <v>28327</v>
      </c>
      <c r="Y4" s="86">
        <v>28159</v>
      </c>
      <c r="Z4" s="80">
        <v>27438</v>
      </c>
      <c r="AA4" s="83">
        <v>27339</v>
      </c>
      <c r="AB4" s="80">
        <v>27513</v>
      </c>
      <c r="AC4" s="5"/>
      <c r="AD4" s="5"/>
    </row>
    <row r="5" spans="1:35" s="287" customFormat="1" ht="15" x14ac:dyDescent="0.15">
      <c r="A5" s="60"/>
      <c r="B5" s="291" t="s">
        <v>533</v>
      </c>
      <c r="C5" s="292" t="s">
        <v>534</v>
      </c>
      <c r="D5" s="293"/>
      <c r="E5" s="295">
        <v>-16850</v>
      </c>
      <c r="F5" s="294">
        <v>-16383</v>
      </c>
      <c r="G5" s="295">
        <v>-16700</v>
      </c>
      <c r="H5" s="294">
        <v>-17073</v>
      </c>
      <c r="I5" s="295">
        <v>-17611</v>
      </c>
      <c r="J5" s="294">
        <v>-17038</v>
      </c>
      <c r="K5" s="295">
        <v>-15131</v>
      </c>
      <c r="L5" s="294">
        <v>-14669</v>
      </c>
      <c r="M5" s="295">
        <v>-15726</v>
      </c>
      <c r="N5" s="294">
        <v>-15879</v>
      </c>
      <c r="O5" s="295">
        <v>-15579</v>
      </c>
      <c r="P5" s="294">
        <v>-14517</v>
      </c>
      <c r="Q5" s="295">
        <v>-20990</v>
      </c>
      <c r="R5" s="294">
        <v>-20536</v>
      </c>
      <c r="S5" s="295">
        <v>-20657</v>
      </c>
      <c r="T5" s="294">
        <v>-20164</v>
      </c>
      <c r="U5" s="125">
        <v>-20966</v>
      </c>
      <c r="V5" s="294">
        <v>-20551</v>
      </c>
      <c r="W5" s="290">
        <v>-21232</v>
      </c>
      <c r="X5" s="294">
        <v>-21995</v>
      </c>
      <c r="Y5" s="296">
        <v>-22908</v>
      </c>
      <c r="Z5" s="294">
        <v>-21941</v>
      </c>
      <c r="AA5" s="295">
        <v>-21623</v>
      </c>
      <c r="AB5" s="294">
        <v>-21718</v>
      </c>
      <c r="AC5" s="297"/>
      <c r="AD5" s="297"/>
    </row>
    <row r="6" spans="1:35" s="58" customFormat="1" x14ac:dyDescent="0.15">
      <c r="A6" s="304" t="s">
        <v>35</v>
      </c>
      <c r="B6" s="58" t="s">
        <v>79</v>
      </c>
      <c r="C6" s="58" t="s">
        <v>80</v>
      </c>
      <c r="D6" s="62"/>
      <c r="E6" s="94">
        <f>SUM(E4:E5)</f>
        <v>5592</v>
      </c>
      <c r="F6" s="82">
        <f>SUM(F4:F5)</f>
        <v>5663</v>
      </c>
      <c r="G6" s="94">
        <f>SUM(G4:G5)</f>
        <v>5445</v>
      </c>
      <c r="H6" s="82">
        <f>SUM(H4:H5)</f>
        <v>5313</v>
      </c>
      <c r="I6" s="94">
        <f t="shared" ref="I6:N6" si="0">SUM(I4:I5)</f>
        <v>5834</v>
      </c>
      <c r="J6" s="82">
        <f t="shared" si="0"/>
        <v>5162</v>
      </c>
      <c r="K6" s="94">
        <f t="shared" si="0"/>
        <v>5142</v>
      </c>
      <c r="L6" s="82">
        <f t="shared" si="0"/>
        <v>4821</v>
      </c>
      <c r="M6" s="94">
        <f t="shared" si="0"/>
        <v>5209</v>
      </c>
      <c r="N6" s="82">
        <f t="shared" si="0"/>
        <v>4877</v>
      </c>
      <c r="O6" s="94">
        <f t="shared" ref="O6:T6" si="1">SUM(O4:O5)</f>
        <v>4836</v>
      </c>
      <c r="P6" s="82">
        <f t="shared" si="1"/>
        <v>4714</v>
      </c>
      <c r="Q6" s="94">
        <f t="shared" si="1"/>
        <v>6062</v>
      </c>
      <c r="R6" s="82">
        <f t="shared" si="1"/>
        <v>6111</v>
      </c>
      <c r="S6" s="94">
        <f t="shared" si="1"/>
        <v>6410</v>
      </c>
      <c r="T6" s="82">
        <f t="shared" si="1"/>
        <v>6035</v>
      </c>
      <c r="U6" s="94">
        <f t="shared" ref="U6:AB6" si="2">SUM(U4:U5)</f>
        <v>6541</v>
      </c>
      <c r="V6" s="82">
        <f t="shared" si="2"/>
        <v>6557</v>
      </c>
      <c r="W6" s="94">
        <f t="shared" si="2"/>
        <v>6683</v>
      </c>
      <c r="X6" s="82">
        <f t="shared" si="2"/>
        <v>6332</v>
      </c>
      <c r="Y6" s="94">
        <f t="shared" si="2"/>
        <v>5251</v>
      </c>
      <c r="Z6" s="82">
        <f t="shared" si="2"/>
        <v>5497</v>
      </c>
      <c r="AA6" s="94">
        <f t="shared" si="2"/>
        <v>5716</v>
      </c>
      <c r="AB6" s="82">
        <f t="shared" si="2"/>
        <v>5795</v>
      </c>
      <c r="AC6" s="130"/>
      <c r="AD6" s="130"/>
    </row>
    <row r="7" spans="1:35" ht="15" x14ac:dyDescent="0.15">
      <c r="B7" t="s">
        <v>217</v>
      </c>
      <c r="C7" t="s">
        <v>222</v>
      </c>
      <c r="D7" s="4"/>
      <c r="E7" s="83">
        <v>-2625</v>
      </c>
      <c r="F7" s="80">
        <v>-3212</v>
      </c>
      <c r="G7" s="83">
        <v>-3324</v>
      </c>
      <c r="H7" s="80">
        <v>-3124</v>
      </c>
      <c r="I7" s="83">
        <v>-3506</v>
      </c>
      <c r="J7" s="80">
        <v>-2955</v>
      </c>
      <c r="K7" s="83">
        <v>-3019</v>
      </c>
      <c r="L7" s="80">
        <v>-2992</v>
      </c>
      <c r="M7" s="83">
        <v>-3087</v>
      </c>
      <c r="N7" s="80">
        <v>-2877</v>
      </c>
      <c r="O7" s="83">
        <v>-3047</v>
      </c>
      <c r="P7" s="80">
        <v>-2970</v>
      </c>
      <c r="Q7" s="83">
        <v>-3527</v>
      </c>
      <c r="R7" s="80">
        <v>-3578</v>
      </c>
      <c r="S7" s="83">
        <v>-3995</v>
      </c>
      <c r="T7" s="80">
        <v>-4021</v>
      </c>
      <c r="U7" s="42">
        <v>-3976</v>
      </c>
      <c r="V7" s="80">
        <v>-3992</v>
      </c>
      <c r="W7" s="99">
        <v>-4328</v>
      </c>
      <c r="X7" s="80">
        <v>-4204</v>
      </c>
      <c r="Y7" s="86">
        <v>-3409</v>
      </c>
      <c r="Z7" s="80">
        <v>-3464</v>
      </c>
      <c r="AA7" s="83">
        <v>-3520</v>
      </c>
      <c r="AB7" s="80">
        <v>-3337</v>
      </c>
      <c r="AC7" s="5"/>
      <c r="AD7" s="5"/>
    </row>
    <row r="8" spans="1:35" ht="15" x14ac:dyDescent="0.15">
      <c r="B8" s="79" t="s">
        <v>535</v>
      </c>
      <c r="C8" s="79" t="s">
        <v>536</v>
      </c>
      <c r="D8" s="4"/>
      <c r="E8" s="83">
        <v>-227</v>
      </c>
      <c r="F8" s="80">
        <v>-233</v>
      </c>
      <c r="G8" s="83">
        <v>-373</v>
      </c>
      <c r="H8" s="80">
        <v>-418</v>
      </c>
      <c r="I8" s="83">
        <v>-1193</v>
      </c>
      <c r="J8" s="80">
        <v>-1031</v>
      </c>
      <c r="K8" s="83">
        <v>-260</v>
      </c>
      <c r="L8" s="80">
        <v>-150</v>
      </c>
      <c r="M8" s="83">
        <v>-5287</v>
      </c>
      <c r="N8" s="80">
        <v>-152</v>
      </c>
      <c r="O8" s="83">
        <v>0</v>
      </c>
      <c r="P8" s="80">
        <v>0</v>
      </c>
      <c r="Q8" s="83">
        <v>0</v>
      </c>
      <c r="R8" s="80">
        <v>-480</v>
      </c>
      <c r="S8" s="83">
        <v>-207</v>
      </c>
      <c r="T8" s="80">
        <v>-244</v>
      </c>
      <c r="U8" s="99">
        <v>-632</v>
      </c>
      <c r="V8" s="80">
        <v>-387</v>
      </c>
      <c r="W8" s="99">
        <v>-439</v>
      </c>
      <c r="X8" s="80">
        <v>0</v>
      </c>
      <c r="Y8" s="86">
        <v>0</v>
      </c>
      <c r="Z8" s="80">
        <v>0</v>
      </c>
      <c r="AA8" s="83">
        <v>0</v>
      </c>
      <c r="AB8" s="80">
        <v>0</v>
      </c>
      <c r="AC8" s="5"/>
      <c r="AD8" s="5"/>
    </row>
    <row r="9" spans="1:35" s="287" customFormat="1" x14ac:dyDescent="0.15">
      <c r="A9" s="60"/>
      <c r="B9" s="287" t="s">
        <v>197</v>
      </c>
      <c r="C9" s="287" t="s">
        <v>84</v>
      </c>
      <c r="D9" s="298"/>
      <c r="E9" s="289">
        <v>82</v>
      </c>
      <c r="F9" s="288">
        <v>73</v>
      </c>
      <c r="G9" s="289">
        <v>35</v>
      </c>
      <c r="H9" s="288">
        <v>16</v>
      </c>
      <c r="I9" s="289">
        <v>94</v>
      </c>
      <c r="J9" s="288">
        <v>78</v>
      </c>
      <c r="K9" s="289">
        <v>-18</v>
      </c>
      <c r="L9" s="288">
        <v>5</v>
      </c>
      <c r="M9" s="289">
        <v>17</v>
      </c>
      <c r="N9" s="288">
        <v>22</v>
      </c>
      <c r="O9" s="289">
        <v>21</v>
      </c>
      <c r="P9" s="288">
        <v>23</v>
      </c>
      <c r="Q9" s="289">
        <v>32</v>
      </c>
      <c r="R9" s="288">
        <v>41</v>
      </c>
      <c r="S9" s="289">
        <v>25</v>
      </c>
      <c r="T9" s="288">
        <v>13</v>
      </c>
      <c r="U9" s="290">
        <v>3</v>
      </c>
      <c r="V9" s="288">
        <v>11</v>
      </c>
      <c r="W9" s="290">
        <v>13</v>
      </c>
      <c r="X9" s="288">
        <v>8</v>
      </c>
      <c r="Y9" s="128">
        <v>-4</v>
      </c>
      <c r="Z9" s="288">
        <v>13</v>
      </c>
      <c r="AA9" s="289">
        <v>3</v>
      </c>
      <c r="AB9" s="288">
        <v>13</v>
      </c>
      <c r="AC9" s="297"/>
      <c r="AD9" s="297"/>
    </row>
    <row r="10" spans="1:35" s="58" customFormat="1" x14ac:dyDescent="0.15">
      <c r="A10" s="304" t="s">
        <v>35</v>
      </c>
      <c r="B10" s="58" t="s">
        <v>85</v>
      </c>
      <c r="C10" s="58" t="s">
        <v>86</v>
      </c>
      <c r="D10" s="62"/>
      <c r="E10" s="94">
        <f>E6+E7+E9+E8</f>
        <v>2822</v>
      </c>
      <c r="F10" s="82">
        <f>F6+F7+F9+F8</f>
        <v>2291</v>
      </c>
      <c r="G10" s="94">
        <f>G6+G7+G9+G8</f>
        <v>1783</v>
      </c>
      <c r="H10" s="82">
        <f>H6+H7+H9+H8</f>
        <v>1787</v>
      </c>
      <c r="I10" s="94">
        <f>I6+I7+I9+I8</f>
        <v>1229</v>
      </c>
      <c r="J10" s="82">
        <f t="shared" ref="J10:O10" si="3">J6+J7+J9+J8</f>
        <v>1254</v>
      </c>
      <c r="K10" s="94">
        <f t="shared" si="3"/>
        <v>1845</v>
      </c>
      <c r="L10" s="82">
        <f t="shared" si="3"/>
        <v>1684</v>
      </c>
      <c r="M10" s="94">
        <f t="shared" si="3"/>
        <v>-3148</v>
      </c>
      <c r="N10" s="82">
        <f t="shared" si="3"/>
        <v>1870</v>
      </c>
      <c r="O10" s="94">
        <f t="shared" si="3"/>
        <v>1810</v>
      </c>
      <c r="P10" s="82">
        <f t="shared" ref="P10:W10" si="4">P6+P7+P9+P8</f>
        <v>1767</v>
      </c>
      <c r="Q10" s="94">
        <f t="shared" si="4"/>
        <v>2567</v>
      </c>
      <c r="R10" s="82">
        <f t="shared" si="4"/>
        <v>2094</v>
      </c>
      <c r="S10" s="94">
        <f t="shared" si="4"/>
        <v>2233</v>
      </c>
      <c r="T10" s="82">
        <f>T6+T7+T9+T8</f>
        <v>1783</v>
      </c>
      <c r="U10" s="89">
        <f t="shared" si="4"/>
        <v>1936</v>
      </c>
      <c r="V10" s="82">
        <f t="shared" si="4"/>
        <v>2189</v>
      </c>
      <c r="W10" s="100">
        <f t="shared" si="4"/>
        <v>1929</v>
      </c>
      <c r="X10" s="82">
        <f>X6+X7+X9</f>
        <v>2136</v>
      </c>
      <c r="Y10" s="89">
        <f>Y6+Y7+Y9</f>
        <v>1838</v>
      </c>
      <c r="Z10" s="82">
        <f>Z6+Z7+Z9</f>
        <v>2046</v>
      </c>
      <c r="AA10" s="94">
        <f>AA6+AA7+AA9</f>
        <v>2199</v>
      </c>
      <c r="AB10" s="82">
        <f>AB6+AB7+AB9</f>
        <v>2471</v>
      </c>
      <c r="AC10" s="130"/>
      <c r="AD10" s="130"/>
    </row>
    <row r="11" spans="1:35" s="287" customFormat="1" x14ac:dyDescent="0.15">
      <c r="A11" s="60"/>
      <c r="B11" s="287" t="s">
        <v>223</v>
      </c>
      <c r="C11" s="287" t="s">
        <v>224</v>
      </c>
      <c r="D11" s="298"/>
      <c r="E11" s="289">
        <v>-255</v>
      </c>
      <c r="F11" s="288">
        <v>-268</v>
      </c>
      <c r="G11" s="289">
        <v>-213</v>
      </c>
      <c r="H11" s="288">
        <v>-264</v>
      </c>
      <c r="I11" s="289">
        <v>-293</v>
      </c>
      <c r="J11" s="288">
        <v>-324</v>
      </c>
      <c r="K11" s="289">
        <v>-316</v>
      </c>
      <c r="L11" s="288">
        <v>-331</v>
      </c>
      <c r="M11" s="289">
        <v>-367</v>
      </c>
      <c r="N11" s="288">
        <v>-361</v>
      </c>
      <c r="O11" s="289">
        <v>-283</v>
      </c>
      <c r="P11" s="288">
        <v>-314</v>
      </c>
      <c r="Q11" s="289">
        <v>-293</v>
      </c>
      <c r="R11" s="288">
        <v>-300</v>
      </c>
      <c r="S11" s="289">
        <v>-244</v>
      </c>
      <c r="T11" s="288">
        <v>-279</v>
      </c>
      <c r="U11" s="26">
        <v>-288</v>
      </c>
      <c r="V11" s="288">
        <v>-377</v>
      </c>
      <c r="W11" s="290">
        <v>-354</v>
      </c>
      <c r="X11" s="288">
        <v>-625</v>
      </c>
      <c r="Y11" s="128">
        <v>-688</v>
      </c>
      <c r="Z11" s="288">
        <v>-608</v>
      </c>
      <c r="AA11" s="289">
        <v>-496</v>
      </c>
      <c r="AB11" s="288">
        <v>-525</v>
      </c>
      <c r="AC11" s="297"/>
      <c r="AD11" s="297"/>
    </row>
    <row r="12" spans="1:35" s="58" customFormat="1" x14ac:dyDescent="0.15">
      <c r="A12" s="304" t="s">
        <v>35</v>
      </c>
      <c r="B12" s="58" t="s">
        <v>89</v>
      </c>
      <c r="C12" s="58" t="s">
        <v>90</v>
      </c>
      <c r="D12" s="62"/>
      <c r="E12" s="94">
        <f>E10+E11</f>
        <v>2567</v>
      </c>
      <c r="F12" s="82">
        <f>F10+F11</f>
        <v>2023</v>
      </c>
      <c r="G12" s="94">
        <f>G10+G11</f>
        <v>1570</v>
      </c>
      <c r="H12" s="82">
        <f>H10+H11</f>
        <v>1523</v>
      </c>
      <c r="I12" s="94">
        <f>I10+I11</f>
        <v>936</v>
      </c>
      <c r="J12" s="82">
        <f t="shared" ref="J12:O12" si="5">J10+J11</f>
        <v>930</v>
      </c>
      <c r="K12" s="94">
        <f t="shared" si="5"/>
        <v>1529</v>
      </c>
      <c r="L12" s="82">
        <f t="shared" si="5"/>
        <v>1353</v>
      </c>
      <c r="M12" s="94">
        <f t="shared" si="5"/>
        <v>-3515</v>
      </c>
      <c r="N12" s="82">
        <f t="shared" si="5"/>
        <v>1509</v>
      </c>
      <c r="O12" s="94">
        <f t="shared" si="5"/>
        <v>1527</v>
      </c>
      <c r="P12" s="82">
        <f t="shared" ref="P12:AB12" si="6">P10+P11</f>
        <v>1453</v>
      </c>
      <c r="Q12" s="94">
        <f t="shared" si="6"/>
        <v>2274</v>
      </c>
      <c r="R12" s="82">
        <f t="shared" si="6"/>
        <v>1794</v>
      </c>
      <c r="S12" s="94">
        <f t="shared" si="6"/>
        <v>1989</v>
      </c>
      <c r="T12" s="82">
        <f t="shared" si="6"/>
        <v>1504</v>
      </c>
      <c r="U12" s="89">
        <f t="shared" si="6"/>
        <v>1648</v>
      </c>
      <c r="V12" s="82">
        <f t="shared" si="6"/>
        <v>1812</v>
      </c>
      <c r="W12" s="89">
        <f t="shared" si="6"/>
        <v>1575</v>
      </c>
      <c r="X12" s="82">
        <f t="shared" si="6"/>
        <v>1511</v>
      </c>
      <c r="Y12" s="89">
        <f t="shared" si="6"/>
        <v>1150</v>
      </c>
      <c r="Z12" s="82">
        <f t="shared" si="6"/>
        <v>1438</v>
      </c>
      <c r="AA12" s="94">
        <f t="shared" si="6"/>
        <v>1703</v>
      </c>
      <c r="AB12" s="82">
        <f t="shared" si="6"/>
        <v>1946</v>
      </c>
      <c r="AC12" s="130"/>
      <c r="AD12" s="130"/>
    </row>
    <row r="13" spans="1:35" s="287" customFormat="1" x14ac:dyDescent="0.15">
      <c r="A13" s="60"/>
      <c r="B13" s="287" t="s">
        <v>91</v>
      </c>
      <c r="C13" s="287" t="s">
        <v>92</v>
      </c>
      <c r="D13" s="298"/>
      <c r="E13" s="289">
        <v>-741</v>
      </c>
      <c r="F13" s="288">
        <v>-574</v>
      </c>
      <c r="G13" s="289">
        <v>-416</v>
      </c>
      <c r="H13" s="288">
        <v>-388</v>
      </c>
      <c r="I13" s="289">
        <v>1145</v>
      </c>
      <c r="J13" s="288">
        <v>-560</v>
      </c>
      <c r="K13" s="289">
        <v>-445</v>
      </c>
      <c r="L13" s="288">
        <v>-391</v>
      </c>
      <c r="M13" s="289">
        <v>-152</v>
      </c>
      <c r="N13" s="288">
        <v>-403</v>
      </c>
      <c r="O13" s="289">
        <v>-366</v>
      </c>
      <c r="P13" s="288">
        <v>-346</v>
      </c>
      <c r="Q13" s="289">
        <v>-594</v>
      </c>
      <c r="R13" s="288">
        <v>-415</v>
      </c>
      <c r="S13" s="289">
        <v>-539</v>
      </c>
      <c r="T13" s="288">
        <v>-421</v>
      </c>
      <c r="U13" s="26">
        <v>-394</v>
      </c>
      <c r="V13" s="288">
        <v>-519</v>
      </c>
      <c r="W13" s="290">
        <v>-411</v>
      </c>
      <c r="X13" s="288">
        <v>-392</v>
      </c>
      <c r="Y13" s="128">
        <v>276</v>
      </c>
      <c r="Z13" s="288">
        <v>-185</v>
      </c>
      <c r="AA13" s="289">
        <v>-321</v>
      </c>
      <c r="AB13" s="288">
        <v>-409</v>
      </c>
      <c r="AC13" s="297"/>
      <c r="AD13" s="297"/>
    </row>
    <row r="14" spans="1:35" s="58" customFormat="1" x14ac:dyDescent="0.15">
      <c r="A14" s="304"/>
      <c r="B14" s="58" t="s">
        <v>517</v>
      </c>
      <c r="C14" s="58" t="s">
        <v>518</v>
      </c>
      <c r="E14" s="94">
        <f>E12+E13</f>
        <v>1826</v>
      </c>
      <c r="F14" s="82">
        <f>F12+F13</f>
        <v>1449</v>
      </c>
      <c r="G14" s="94">
        <f>G12+G13</f>
        <v>1154</v>
      </c>
      <c r="H14" s="82">
        <f>H12+H13</f>
        <v>1135</v>
      </c>
      <c r="I14" s="94">
        <f>I12+I13</f>
        <v>2081</v>
      </c>
      <c r="J14" s="82">
        <f t="shared" ref="J14:O14" si="7">J12+J13</f>
        <v>370</v>
      </c>
      <c r="K14" s="94">
        <f t="shared" si="7"/>
        <v>1084</v>
      </c>
      <c r="L14" s="82">
        <f t="shared" si="7"/>
        <v>962</v>
      </c>
      <c r="M14" s="94">
        <f t="shared" si="7"/>
        <v>-3667</v>
      </c>
      <c r="N14" s="82">
        <f t="shared" si="7"/>
        <v>1106</v>
      </c>
      <c r="O14" s="94">
        <f t="shared" si="7"/>
        <v>1161</v>
      </c>
      <c r="P14" s="82">
        <f t="shared" ref="P14:AB14" si="8">P12+P13</f>
        <v>1107</v>
      </c>
      <c r="Q14" s="94">
        <f t="shared" si="8"/>
        <v>1680</v>
      </c>
      <c r="R14" s="82">
        <f t="shared" si="8"/>
        <v>1379</v>
      </c>
      <c r="S14" s="94">
        <f t="shared" si="8"/>
        <v>1450</v>
      </c>
      <c r="T14" s="82">
        <f t="shared" si="8"/>
        <v>1083</v>
      </c>
      <c r="U14" s="89">
        <f t="shared" si="8"/>
        <v>1254</v>
      </c>
      <c r="V14" s="82">
        <f t="shared" si="8"/>
        <v>1293</v>
      </c>
      <c r="W14" s="100">
        <f t="shared" si="8"/>
        <v>1164</v>
      </c>
      <c r="X14" s="82">
        <f t="shared" si="8"/>
        <v>1119</v>
      </c>
      <c r="Y14" s="89">
        <f t="shared" si="8"/>
        <v>1426</v>
      </c>
      <c r="Z14" s="82">
        <f t="shared" si="8"/>
        <v>1253</v>
      </c>
      <c r="AA14" s="94">
        <f t="shared" si="8"/>
        <v>1382</v>
      </c>
      <c r="AB14" s="82">
        <f t="shared" si="8"/>
        <v>1537</v>
      </c>
      <c r="AC14" s="130"/>
      <c r="AD14" s="130"/>
    </row>
    <row r="15" spans="1:35" s="292" customFormat="1" x14ac:dyDescent="0.15">
      <c r="A15" s="305"/>
      <c r="B15" s="292" t="s">
        <v>502</v>
      </c>
      <c r="C15" s="292" t="s">
        <v>501</v>
      </c>
      <c r="E15" s="275">
        <v>0</v>
      </c>
      <c r="F15" s="299">
        <v>0</v>
      </c>
      <c r="G15" s="275">
        <v>0</v>
      </c>
      <c r="H15" s="299">
        <v>0</v>
      </c>
      <c r="I15" s="275">
        <v>0</v>
      </c>
      <c r="J15" s="299">
        <v>0</v>
      </c>
      <c r="K15" s="275">
        <v>234</v>
      </c>
      <c r="L15" s="299">
        <v>269</v>
      </c>
      <c r="M15" s="275">
        <v>265</v>
      </c>
      <c r="N15" s="299">
        <v>178</v>
      </c>
      <c r="O15" s="275">
        <v>225</v>
      </c>
      <c r="P15" s="299">
        <v>232</v>
      </c>
      <c r="Q15" s="275"/>
      <c r="R15" s="299"/>
      <c r="S15" s="275"/>
      <c r="T15" s="299"/>
      <c r="U15" s="127"/>
      <c r="V15" s="299"/>
      <c r="W15" s="300"/>
      <c r="X15" s="299"/>
      <c r="Y15" s="127"/>
      <c r="Z15" s="299"/>
      <c r="AA15" s="275"/>
      <c r="AB15" s="299"/>
      <c r="AC15" s="301"/>
      <c r="AD15" s="301"/>
    </row>
    <row r="16" spans="1:35" s="58" customFormat="1" x14ac:dyDescent="0.15">
      <c r="A16" s="304"/>
      <c r="B16" s="58" t="s">
        <v>200</v>
      </c>
      <c r="C16" s="58" t="s">
        <v>201</v>
      </c>
      <c r="E16" s="94">
        <f>SUM(E14:E15)</f>
        <v>1826</v>
      </c>
      <c r="F16" s="82">
        <f>SUM(F14:F15)</f>
        <v>1449</v>
      </c>
      <c r="G16" s="94">
        <f t="shared" ref="G16:L16" si="9">SUM(G14:G15)</f>
        <v>1154</v>
      </c>
      <c r="H16" s="82">
        <f t="shared" si="9"/>
        <v>1135</v>
      </c>
      <c r="I16" s="94">
        <f t="shared" si="9"/>
        <v>2081</v>
      </c>
      <c r="J16" s="82">
        <f t="shared" si="9"/>
        <v>370</v>
      </c>
      <c r="K16" s="94">
        <f t="shared" si="9"/>
        <v>1318</v>
      </c>
      <c r="L16" s="82">
        <f t="shared" si="9"/>
        <v>1231</v>
      </c>
      <c r="M16" s="94">
        <f t="shared" ref="M16:AB16" si="10">SUM(M14:M15)</f>
        <v>-3402</v>
      </c>
      <c r="N16" s="82">
        <f t="shared" si="10"/>
        <v>1284</v>
      </c>
      <c r="O16" s="94">
        <f t="shared" si="10"/>
        <v>1386</v>
      </c>
      <c r="P16" s="82">
        <f t="shared" si="10"/>
        <v>1339</v>
      </c>
      <c r="Q16" s="94">
        <f t="shared" si="10"/>
        <v>1680</v>
      </c>
      <c r="R16" s="82">
        <f t="shared" si="10"/>
        <v>1379</v>
      </c>
      <c r="S16" s="94">
        <f t="shared" si="10"/>
        <v>1450</v>
      </c>
      <c r="T16" s="82">
        <f t="shared" si="10"/>
        <v>1083</v>
      </c>
      <c r="U16" s="89">
        <f t="shared" si="10"/>
        <v>1254</v>
      </c>
      <c r="V16" s="82">
        <f t="shared" si="10"/>
        <v>1293</v>
      </c>
      <c r="W16" s="100">
        <f t="shared" si="10"/>
        <v>1164</v>
      </c>
      <c r="X16" s="82">
        <f t="shared" si="10"/>
        <v>1119</v>
      </c>
      <c r="Y16" s="89">
        <f t="shared" si="10"/>
        <v>1426</v>
      </c>
      <c r="Z16" s="82">
        <f t="shared" si="10"/>
        <v>1253</v>
      </c>
      <c r="AA16" s="94">
        <f t="shared" si="10"/>
        <v>1382</v>
      </c>
      <c r="AB16" s="82">
        <f t="shared" si="10"/>
        <v>1537</v>
      </c>
      <c r="AC16" s="130"/>
      <c r="AD16" s="130"/>
    </row>
    <row r="17" spans="1:30" x14ac:dyDescent="0.15">
      <c r="B17" s="58"/>
      <c r="C17" s="58"/>
      <c r="D17" s="58"/>
      <c r="E17" s="83"/>
      <c r="F17" s="80"/>
      <c r="G17" s="83"/>
      <c r="H17" s="80"/>
      <c r="I17" s="83"/>
      <c r="J17" s="80"/>
      <c r="K17" s="83"/>
      <c r="L17" s="80"/>
      <c r="M17" s="83"/>
      <c r="N17" s="80"/>
      <c r="O17" s="83"/>
      <c r="P17" s="80"/>
      <c r="Q17" s="83"/>
      <c r="R17" s="80"/>
      <c r="S17" s="83"/>
      <c r="T17" s="80"/>
      <c r="U17" s="131"/>
      <c r="V17" s="80"/>
      <c r="W17" s="99"/>
      <c r="X17" s="80"/>
      <c r="Y17" s="86"/>
      <c r="Z17" s="80"/>
      <c r="AA17" s="83"/>
      <c r="AB17" s="80"/>
      <c r="AC17" s="5"/>
      <c r="AD17" s="5"/>
    </row>
    <row r="18" spans="1:30" x14ac:dyDescent="0.15">
      <c r="A18" s="60" t="s">
        <v>35</v>
      </c>
      <c r="B18" s="58" t="s">
        <v>93</v>
      </c>
      <c r="C18" s="186" t="s">
        <v>94</v>
      </c>
      <c r="D18" s="58"/>
      <c r="E18" s="83"/>
      <c r="F18" s="80"/>
      <c r="G18" s="83"/>
      <c r="H18" s="80"/>
      <c r="I18" s="83"/>
      <c r="J18" s="80"/>
      <c r="K18" s="83"/>
      <c r="L18" s="80"/>
      <c r="M18" s="83"/>
      <c r="N18" s="80"/>
      <c r="O18" s="83"/>
      <c r="P18" s="80"/>
      <c r="Q18" s="83"/>
      <c r="R18" s="80"/>
      <c r="S18" s="83"/>
      <c r="T18" s="80"/>
      <c r="U18" s="131"/>
      <c r="V18" s="80"/>
      <c r="W18" s="99"/>
      <c r="X18" s="80"/>
      <c r="Y18" s="86"/>
      <c r="Z18" s="80"/>
      <c r="AA18" s="83"/>
      <c r="AB18" s="80"/>
      <c r="AC18" s="5"/>
      <c r="AD18" s="5"/>
    </row>
    <row r="19" spans="1:30" x14ac:dyDescent="0.15">
      <c r="B19" t="s">
        <v>202</v>
      </c>
      <c r="C19" s="91" t="s">
        <v>95</v>
      </c>
      <c r="E19" s="342">
        <v>1836</v>
      </c>
      <c r="F19" s="80">
        <v>1449</v>
      </c>
      <c r="G19" s="342">
        <v>1143</v>
      </c>
      <c r="H19" s="80">
        <v>1119</v>
      </c>
      <c r="I19" s="83">
        <v>2086</v>
      </c>
      <c r="J19" s="80">
        <v>356</v>
      </c>
      <c r="K19" s="83">
        <v>1298</v>
      </c>
      <c r="L19" s="80">
        <v>1216</v>
      </c>
      <c r="M19" s="83">
        <v>-3430</v>
      </c>
      <c r="N19" s="80">
        <v>1275</v>
      </c>
      <c r="O19" s="83">
        <v>1376</v>
      </c>
      <c r="P19" s="80">
        <v>1327</v>
      </c>
      <c r="Q19" s="83">
        <v>1671</v>
      </c>
      <c r="R19" s="80">
        <v>1372</v>
      </c>
      <c r="S19" s="83">
        <v>1435</v>
      </c>
      <c r="T19" s="80">
        <v>1074</v>
      </c>
      <c r="U19" s="133">
        <v>1211</v>
      </c>
      <c r="V19" s="80">
        <v>1279</v>
      </c>
      <c r="W19" s="99">
        <v>1165</v>
      </c>
      <c r="X19" s="80">
        <v>1110</v>
      </c>
      <c r="Y19" s="86">
        <v>1419</v>
      </c>
      <c r="Z19" s="80">
        <v>1248</v>
      </c>
      <c r="AA19" s="83">
        <v>1377</v>
      </c>
      <c r="AB19" s="80">
        <v>1534</v>
      </c>
      <c r="AC19" s="5"/>
      <c r="AD19" s="5"/>
    </row>
    <row r="20" spans="1:30" x14ac:dyDescent="0.15">
      <c r="B20" t="s">
        <v>203</v>
      </c>
      <c r="C20" s="91" t="s">
        <v>96</v>
      </c>
      <c r="E20" s="342">
        <v>-10</v>
      </c>
      <c r="F20" s="80">
        <v>0</v>
      </c>
      <c r="G20" s="342">
        <v>11</v>
      </c>
      <c r="H20" s="80">
        <v>16</v>
      </c>
      <c r="I20" s="83">
        <v>-5</v>
      </c>
      <c r="J20" s="80">
        <v>14</v>
      </c>
      <c r="K20" s="83">
        <v>20</v>
      </c>
      <c r="L20" s="80">
        <v>15</v>
      </c>
      <c r="M20" s="83">
        <v>28</v>
      </c>
      <c r="N20" s="80">
        <v>9</v>
      </c>
      <c r="O20" s="83">
        <v>10</v>
      </c>
      <c r="P20" s="80">
        <v>12</v>
      </c>
      <c r="Q20" s="83">
        <v>9</v>
      </c>
      <c r="R20" s="80">
        <v>7</v>
      </c>
      <c r="S20" s="83">
        <v>15</v>
      </c>
      <c r="T20" s="80">
        <v>9</v>
      </c>
      <c r="U20" s="133">
        <v>43</v>
      </c>
      <c r="V20" s="80">
        <v>14</v>
      </c>
      <c r="W20" s="99">
        <v>-1</v>
      </c>
      <c r="X20" s="80">
        <v>9</v>
      </c>
      <c r="Y20" s="86">
        <v>7</v>
      </c>
      <c r="Z20" s="80">
        <v>5</v>
      </c>
      <c r="AA20" s="83">
        <v>5</v>
      </c>
      <c r="AB20" s="80">
        <v>3</v>
      </c>
      <c r="AC20" s="5"/>
      <c r="AD20" s="5"/>
    </row>
    <row r="21" spans="1:30" x14ac:dyDescent="0.15">
      <c r="C21" s="91"/>
      <c r="E21" s="342"/>
      <c r="F21" s="80"/>
      <c r="G21" s="342"/>
      <c r="H21" s="80"/>
      <c r="I21" s="83"/>
      <c r="J21" s="80"/>
      <c r="K21" s="83"/>
      <c r="L21" s="80"/>
      <c r="M21" s="83"/>
      <c r="N21" s="80"/>
      <c r="O21" s="83"/>
      <c r="P21" s="80"/>
      <c r="Q21" s="83"/>
      <c r="R21" s="80"/>
      <c r="S21" s="83"/>
      <c r="T21" s="80"/>
      <c r="V21" s="80"/>
      <c r="W21" s="98"/>
      <c r="X21" s="80"/>
      <c r="Y21" s="86"/>
      <c r="Z21" s="80"/>
      <c r="AA21" s="83"/>
      <c r="AB21" s="80"/>
      <c r="AC21" s="5"/>
      <c r="AD21" s="5"/>
    </row>
    <row r="22" spans="1:30" x14ac:dyDescent="0.15">
      <c r="A22" s="60" t="s">
        <v>35</v>
      </c>
      <c r="B22" s="58" t="s">
        <v>521</v>
      </c>
      <c r="C22" s="186" t="s">
        <v>520</v>
      </c>
      <c r="D22" s="58"/>
      <c r="E22" s="343"/>
      <c r="F22" s="34"/>
      <c r="G22" s="343"/>
      <c r="H22" s="34"/>
      <c r="I22" s="35"/>
      <c r="J22" s="34"/>
      <c r="K22" s="35"/>
      <c r="L22" s="34"/>
      <c r="M22" s="35"/>
      <c r="N22" s="34"/>
      <c r="O22" s="35"/>
      <c r="P22" s="34"/>
      <c r="Q22" s="35"/>
      <c r="R22" s="34"/>
      <c r="S22" s="35"/>
      <c r="T22" s="34"/>
      <c r="U22" s="58"/>
      <c r="V22" s="34"/>
      <c r="W22" s="98"/>
      <c r="X22" s="34"/>
      <c r="Y22" s="33"/>
      <c r="Z22" s="90"/>
      <c r="AA22" s="91"/>
      <c r="AB22" s="90"/>
    </row>
    <row r="23" spans="1:30" x14ac:dyDescent="0.15">
      <c r="B23" s="165" t="s">
        <v>204</v>
      </c>
      <c r="C23" s="253" t="s">
        <v>206</v>
      </c>
      <c r="E23" s="344" t="s">
        <v>704</v>
      </c>
      <c r="F23" s="84" t="s">
        <v>702</v>
      </c>
      <c r="G23" s="344" t="s">
        <v>700</v>
      </c>
      <c r="H23" s="84" t="s">
        <v>682</v>
      </c>
      <c r="I23" s="254" t="s">
        <v>565</v>
      </c>
      <c r="J23" s="84" t="s">
        <v>563</v>
      </c>
      <c r="K23" s="254" t="s">
        <v>551</v>
      </c>
      <c r="L23" s="84" t="s">
        <v>547</v>
      </c>
      <c r="M23" s="92" t="s">
        <v>469</v>
      </c>
      <c r="N23" s="84" t="s">
        <v>175</v>
      </c>
      <c r="O23" s="92" t="s">
        <v>148</v>
      </c>
      <c r="P23" s="84" t="s">
        <v>196</v>
      </c>
      <c r="Q23" s="92" t="s">
        <v>186</v>
      </c>
      <c r="R23" s="84" t="s">
        <v>184</v>
      </c>
      <c r="S23" s="92" t="s">
        <v>182</v>
      </c>
      <c r="T23" s="84" t="s">
        <v>180</v>
      </c>
      <c r="U23" s="87" t="s">
        <v>177</v>
      </c>
      <c r="V23" s="84" t="s">
        <v>175</v>
      </c>
      <c r="W23" s="87" t="s">
        <v>174</v>
      </c>
      <c r="X23" s="84" t="s">
        <v>146</v>
      </c>
      <c r="Y23" s="87" t="s">
        <v>147</v>
      </c>
      <c r="Z23" s="84" t="s">
        <v>145</v>
      </c>
      <c r="AA23" s="92" t="s">
        <v>148</v>
      </c>
      <c r="AB23" s="84" t="s">
        <v>149</v>
      </c>
    </row>
    <row r="24" spans="1:30" x14ac:dyDescent="0.15">
      <c r="B24" s="165" t="s">
        <v>205</v>
      </c>
      <c r="C24" s="253" t="s">
        <v>207</v>
      </c>
      <c r="E24" s="344" t="s">
        <v>704</v>
      </c>
      <c r="F24" s="84" t="s">
        <v>702</v>
      </c>
      <c r="G24" s="344" t="s">
        <v>700</v>
      </c>
      <c r="H24" s="84" t="s">
        <v>682</v>
      </c>
      <c r="I24" s="254" t="s">
        <v>565</v>
      </c>
      <c r="J24" s="84" t="s">
        <v>563</v>
      </c>
      <c r="K24" s="254" t="s">
        <v>551</v>
      </c>
      <c r="L24" s="84" t="s">
        <v>547</v>
      </c>
      <c r="M24" s="92" t="s">
        <v>469</v>
      </c>
      <c r="N24" s="84" t="s">
        <v>175</v>
      </c>
      <c r="O24" s="92" t="s">
        <v>148</v>
      </c>
      <c r="P24" s="84" t="s">
        <v>196</v>
      </c>
      <c r="Q24" s="92" t="s">
        <v>186</v>
      </c>
      <c r="R24" s="84" t="s">
        <v>184</v>
      </c>
      <c r="S24" s="92" t="s">
        <v>182</v>
      </c>
      <c r="T24" s="84" t="s">
        <v>180</v>
      </c>
      <c r="U24" s="87" t="s">
        <v>177</v>
      </c>
      <c r="V24" s="84" t="s">
        <v>175</v>
      </c>
      <c r="W24" s="87" t="s">
        <v>174</v>
      </c>
      <c r="X24" s="84" t="s">
        <v>146</v>
      </c>
      <c r="Y24" s="87" t="s">
        <v>147</v>
      </c>
      <c r="Z24" s="84" t="s">
        <v>145</v>
      </c>
      <c r="AA24" s="92" t="s">
        <v>148</v>
      </c>
      <c r="AB24" s="84" t="s">
        <v>225</v>
      </c>
    </row>
    <row r="25" spans="1:30" x14ac:dyDescent="0.15">
      <c r="A25" s="60" t="s">
        <v>35</v>
      </c>
      <c r="B25" s="79" t="s">
        <v>208</v>
      </c>
      <c r="C25" s="169" t="s">
        <v>210</v>
      </c>
      <c r="D25" s="58"/>
      <c r="E25" s="342">
        <v>1836</v>
      </c>
      <c r="F25" s="80">
        <v>1449</v>
      </c>
      <c r="G25" s="342">
        <v>1143</v>
      </c>
      <c r="H25" s="80">
        <v>1119</v>
      </c>
      <c r="I25" s="83">
        <v>2086</v>
      </c>
      <c r="J25" s="80">
        <v>356</v>
      </c>
      <c r="K25" s="83">
        <v>1298</v>
      </c>
      <c r="L25" s="80">
        <v>1216</v>
      </c>
      <c r="M25" s="83">
        <v>-3430</v>
      </c>
      <c r="N25" s="80">
        <v>1275</v>
      </c>
      <c r="O25" s="83">
        <v>1376</v>
      </c>
      <c r="P25" s="80">
        <v>1327</v>
      </c>
      <c r="Q25" s="83">
        <v>1671</v>
      </c>
      <c r="R25" s="80">
        <v>1372</v>
      </c>
      <c r="S25" s="83">
        <v>1435</v>
      </c>
      <c r="T25" s="80">
        <v>1074</v>
      </c>
      <c r="U25" s="99">
        <v>1211</v>
      </c>
      <c r="V25" s="80">
        <v>1279</v>
      </c>
      <c r="W25" s="99">
        <v>1165</v>
      </c>
      <c r="X25" s="80">
        <v>1110</v>
      </c>
      <c r="Y25" s="86">
        <v>1419</v>
      </c>
      <c r="Z25" s="80">
        <v>1248</v>
      </c>
      <c r="AA25" s="83">
        <v>1377</v>
      </c>
      <c r="AB25" s="80">
        <v>1534</v>
      </c>
    </row>
    <row r="26" spans="1:30" x14ac:dyDescent="0.15">
      <c r="B26" t="s">
        <v>209</v>
      </c>
      <c r="C26" s="169" t="s">
        <v>104</v>
      </c>
      <c r="E26" s="345">
        <v>702.3</v>
      </c>
      <c r="F26" s="85">
        <v>702.3</v>
      </c>
      <c r="G26" s="345">
        <v>702.3</v>
      </c>
      <c r="H26" s="85">
        <v>702.3</v>
      </c>
      <c r="I26" s="93">
        <v>702.3</v>
      </c>
      <c r="J26" s="85">
        <v>702.3</v>
      </c>
      <c r="K26" s="93">
        <v>702.3</v>
      </c>
      <c r="L26" s="85">
        <v>702.3</v>
      </c>
      <c r="M26" s="93">
        <v>702.3</v>
      </c>
      <c r="N26" s="85">
        <v>702.3</v>
      </c>
      <c r="O26" s="93">
        <v>702.3</v>
      </c>
      <c r="P26" s="85">
        <v>702.3</v>
      </c>
      <c r="Q26" s="93">
        <v>702.3</v>
      </c>
      <c r="R26" s="85">
        <v>702.3</v>
      </c>
      <c r="S26" s="93">
        <v>702.3</v>
      </c>
      <c r="T26" s="85">
        <v>702.3</v>
      </c>
      <c r="U26" s="99">
        <v>702.3</v>
      </c>
      <c r="V26" s="85">
        <v>702.3</v>
      </c>
      <c r="W26" s="99">
        <v>702.3</v>
      </c>
      <c r="X26" s="85">
        <v>702.3</v>
      </c>
      <c r="Y26" s="88">
        <v>702.2</v>
      </c>
      <c r="Z26" s="80">
        <v>702.1</v>
      </c>
      <c r="AA26" s="83">
        <v>702.1</v>
      </c>
      <c r="AB26" s="80">
        <v>702</v>
      </c>
    </row>
    <row r="27" spans="1:30" x14ac:dyDescent="0.15">
      <c r="B27" s="79" t="s">
        <v>466</v>
      </c>
      <c r="C27" s="169" t="s">
        <v>467</v>
      </c>
      <c r="D27" s="58"/>
      <c r="E27" s="345">
        <v>702.3</v>
      </c>
      <c r="F27" s="85">
        <v>702.3</v>
      </c>
      <c r="G27" s="345">
        <v>702.3</v>
      </c>
      <c r="H27" s="85">
        <v>702.3</v>
      </c>
      <c r="I27" s="93">
        <v>702.3</v>
      </c>
      <c r="J27" s="85">
        <v>702.3</v>
      </c>
      <c r="K27" s="93">
        <v>702.3</v>
      </c>
      <c r="L27" s="85">
        <v>702.3</v>
      </c>
      <c r="M27" s="93">
        <v>702.3</v>
      </c>
      <c r="N27" s="85">
        <v>702.3</v>
      </c>
      <c r="O27" s="93">
        <v>702.3</v>
      </c>
      <c r="P27" s="85">
        <v>702.3</v>
      </c>
      <c r="Q27" s="93">
        <v>702.3</v>
      </c>
      <c r="R27" s="85">
        <v>702.3</v>
      </c>
      <c r="S27" s="93">
        <v>702.3</v>
      </c>
      <c r="T27" s="85">
        <v>702.3</v>
      </c>
      <c r="U27" s="134">
        <v>702.3</v>
      </c>
      <c r="V27" s="85">
        <v>702.3</v>
      </c>
      <c r="W27" s="99">
        <v>702.3</v>
      </c>
      <c r="X27" s="85">
        <v>702.3</v>
      </c>
      <c r="Y27" s="88">
        <v>702.4</v>
      </c>
      <c r="Z27" s="85">
        <v>702.3</v>
      </c>
      <c r="AA27" s="93">
        <v>702.3</v>
      </c>
      <c r="AB27" s="85">
        <v>702.4</v>
      </c>
    </row>
    <row r="28" spans="1:30" x14ac:dyDescent="0.15">
      <c r="B28" s="58"/>
      <c r="C28" s="58"/>
      <c r="D28" s="58"/>
      <c r="E28" s="35"/>
      <c r="F28" s="34"/>
      <c r="G28" s="35"/>
      <c r="H28" s="34"/>
      <c r="I28" s="35"/>
      <c r="J28" s="34"/>
      <c r="K28" s="35"/>
      <c r="L28" s="34"/>
      <c r="M28" s="35"/>
      <c r="N28" s="34"/>
      <c r="O28" s="35"/>
      <c r="P28" s="34"/>
      <c r="Q28" s="35"/>
      <c r="R28" s="34"/>
      <c r="S28" s="35"/>
      <c r="T28" s="34"/>
      <c r="U28" s="58"/>
      <c r="V28" s="34"/>
      <c r="W28" s="100"/>
      <c r="X28" s="34"/>
      <c r="Y28" s="59"/>
      <c r="Z28" s="80"/>
      <c r="AA28" s="59"/>
      <c r="AB28" s="80"/>
    </row>
    <row r="29" spans="1:30" x14ac:dyDescent="0.15">
      <c r="A29" s="306"/>
      <c r="B29" s="78" t="s">
        <v>143</v>
      </c>
      <c r="C29" s="78" t="s">
        <v>144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101"/>
      <c r="X29" s="78"/>
      <c r="Y29" s="78"/>
      <c r="Z29" s="78"/>
      <c r="AA29" s="78"/>
      <c r="AB29" s="78"/>
    </row>
    <row r="30" spans="1:30" x14ac:dyDescent="0.15">
      <c r="B30" t="s">
        <v>107</v>
      </c>
      <c r="C30" t="s">
        <v>108</v>
      </c>
      <c r="E30" s="83">
        <v>6873</v>
      </c>
      <c r="F30" s="80">
        <v>6673</v>
      </c>
      <c r="G30" s="83">
        <v>6764</v>
      </c>
      <c r="H30" s="80">
        <v>6604</v>
      </c>
      <c r="I30" s="83">
        <v>7033</v>
      </c>
      <c r="J30" s="80">
        <v>6490</v>
      </c>
      <c r="K30" s="83">
        <v>6530</v>
      </c>
      <c r="L30" s="80">
        <v>6241</v>
      </c>
      <c r="M30" s="83">
        <v>6529</v>
      </c>
      <c r="N30" s="80">
        <v>6310</v>
      </c>
      <c r="O30" s="83">
        <v>6116</v>
      </c>
      <c r="P30" s="80">
        <v>5820</v>
      </c>
      <c r="Q30" s="83">
        <v>6375</v>
      </c>
      <c r="R30" s="80">
        <v>6125</v>
      </c>
      <c r="S30" s="83">
        <v>6418</v>
      </c>
      <c r="T30" s="80">
        <v>6109</v>
      </c>
      <c r="U30" s="86">
        <v>6393</v>
      </c>
      <c r="V30" s="80">
        <v>6197</v>
      </c>
      <c r="W30" s="99">
        <v>6650</v>
      </c>
      <c r="X30" s="80">
        <v>6476</v>
      </c>
      <c r="Y30" s="86">
        <v>6289</v>
      </c>
      <c r="Z30" s="80">
        <v>5807</v>
      </c>
      <c r="AA30" s="83">
        <v>5671</v>
      </c>
      <c r="AB30" s="80">
        <v>5564</v>
      </c>
    </row>
    <row r="31" spans="1:30" x14ac:dyDescent="0.15">
      <c r="B31" t="s">
        <v>109</v>
      </c>
      <c r="C31" t="s">
        <v>110</v>
      </c>
      <c r="E31" s="83">
        <v>12065</v>
      </c>
      <c r="F31" s="80">
        <v>11642</v>
      </c>
      <c r="G31" s="83">
        <v>11650</v>
      </c>
      <c r="H31" s="80">
        <v>11630</v>
      </c>
      <c r="I31" s="83">
        <v>12460</v>
      </c>
      <c r="J31" s="80">
        <v>11333</v>
      </c>
      <c r="K31" s="83">
        <v>9461</v>
      </c>
      <c r="L31" s="80">
        <v>9121</v>
      </c>
      <c r="M31" s="83">
        <v>10280</v>
      </c>
      <c r="N31" s="80">
        <v>9951</v>
      </c>
      <c r="O31" s="83">
        <v>9609</v>
      </c>
      <c r="P31" s="80">
        <v>9278</v>
      </c>
      <c r="Q31" s="83">
        <v>10154</v>
      </c>
      <c r="R31" s="80">
        <v>9924</v>
      </c>
      <c r="S31" s="83">
        <v>10064</v>
      </c>
      <c r="T31" s="80">
        <v>9728</v>
      </c>
      <c r="U31" s="86">
        <v>10338</v>
      </c>
      <c r="V31" s="80">
        <v>10147</v>
      </c>
      <c r="W31" s="99">
        <v>10474</v>
      </c>
      <c r="X31" s="80">
        <v>10466</v>
      </c>
      <c r="Y31" s="86">
        <v>10256</v>
      </c>
      <c r="Z31" s="80">
        <v>9642</v>
      </c>
      <c r="AA31" s="83">
        <v>9203</v>
      </c>
      <c r="AB31" s="80">
        <v>9279</v>
      </c>
    </row>
    <row r="32" spans="1:30" x14ac:dyDescent="0.15">
      <c r="B32" s="79" t="s">
        <v>554</v>
      </c>
      <c r="C32" s="79" t="s">
        <v>555</v>
      </c>
      <c r="E32" s="83">
        <v>0</v>
      </c>
      <c r="F32" s="80">
        <v>0</v>
      </c>
      <c r="G32" s="83">
        <v>0</v>
      </c>
      <c r="H32" s="80">
        <v>0</v>
      </c>
      <c r="I32" s="83">
        <v>0</v>
      </c>
      <c r="J32" s="80">
        <v>0</v>
      </c>
      <c r="K32" s="83">
        <v>0</v>
      </c>
      <c r="L32" s="80">
        <v>0</v>
      </c>
      <c r="M32" s="83">
        <v>0</v>
      </c>
      <c r="N32" s="80">
        <v>0</v>
      </c>
      <c r="O32" s="83">
        <v>0</v>
      </c>
      <c r="P32" s="80">
        <v>0</v>
      </c>
      <c r="Q32" s="83">
        <v>6704</v>
      </c>
      <c r="R32" s="80">
        <v>6627</v>
      </c>
      <c r="S32" s="83">
        <v>6770</v>
      </c>
      <c r="T32" s="80">
        <v>6730</v>
      </c>
      <c r="U32" s="86">
        <v>6960</v>
      </c>
      <c r="V32" s="80">
        <v>6946</v>
      </c>
      <c r="W32" s="99">
        <v>6958</v>
      </c>
      <c r="X32" s="80">
        <v>7495</v>
      </c>
      <c r="Y32" s="86">
        <v>7746</v>
      </c>
      <c r="Z32" s="80">
        <v>8400</v>
      </c>
      <c r="AA32" s="83">
        <v>8582</v>
      </c>
      <c r="AB32" s="80">
        <v>8713</v>
      </c>
    </row>
    <row r="33" spans="1:28" x14ac:dyDescent="0.15">
      <c r="B33" t="s">
        <v>113</v>
      </c>
      <c r="C33" t="s">
        <v>114</v>
      </c>
      <c r="E33" s="83">
        <v>3646</v>
      </c>
      <c r="F33" s="80">
        <v>3843</v>
      </c>
      <c r="G33" s="83">
        <v>3788</v>
      </c>
      <c r="H33" s="80">
        <v>4248</v>
      </c>
      <c r="I33" s="83">
        <v>4119</v>
      </c>
      <c r="J33" s="80">
        <v>4513</v>
      </c>
      <c r="K33" s="83">
        <v>4868</v>
      </c>
      <c r="L33" s="80">
        <v>4783</v>
      </c>
      <c r="M33" s="83">
        <v>4767</v>
      </c>
      <c r="N33" s="80">
        <v>5114</v>
      </c>
      <c r="O33" s="83">
        <v>5322</v>
      </c>
      <c r="P33" s="80">
        <v>4800</v>
      </c>
      <c r="Q33" s="83">
        <v>4290</v>
      </c>
      <c r="R33" s="80">
        <v>4415</v>
      </c>
      <c r="S33" s="83">
        <v>4308</v>
      </c>
      <c r="T33" s="80">
        <v>4110</v>
      </c>
      <c r="U33" s="86">
        <v>4201</v>
      </c>
      <c r="V33" s="80">
        <v>4145</v>
      </c>
      <c r="W33" s="99">
        <v>4304</v>
      </c>
      <c r="X33" s="80">
        <f>SUM(X34:X36)</f>
        <v>4333</v>
      </c>
      <c r="Y33" s="86">
        <f>SUM(Y34:Y36)</f>
        <v>4225</v>
      </c>
      <c r="Z33" s="80">
        <f>SUM(Z34:Z36)</f>
        <v>3956</v>
      </c>
      <c r="AA33" s="83">
        <f>SUM(AA34:AA36)</f>
        <v>4239</v>
      </c>
      <c r="AB33" s="80">
        <f>SUM(AB34:AB36)</f>
        <v>4290</v>
      </c>
    </row>
    <row r="34" spans="1:28" hidden="1" outlineLevel="1" x14ac:dyDescent="0.15">
      <c r="B34" s="165" t="s">
        <v>211</v>
      </c>
      <c r="C34" s="165" t="s">
        <v>213</v>
      </c>
      <c r="E34" s="83"/>
      <c r="F34" s="80"/>
      <c r="G34" s="83"/>
      <c r="H34" s="80"/>
      <c r="I34" s="83"/>
      <c r="J34" s="80"/>
      <c r="K34" s="83"/>
      <c r="L34" s="80"/>
      <c r="M34" s="83"/>
      <c r="N34" s="80"/>
      <c r="O34" s="83"/>
      <c r="P34" s="80"/>
      <c r="Q34" s="83">
        <v>2145</v>
      </c>
      <c r="R34" s="80">
        <v>2131</v>
      </c>
      <c r="S34" s="83">
        <v>2086</v>
      </c>
      <c r="T34" s="80">
        <v>2164</v>
      </c>
      <c r="U34" s="86">
        <v>2292</v>
      </c>
      <c r="V34" s="80">
        <v>2457</v>
      </c>
      <c r="W34" s="99">
        <v>2475</v>
      </c>
      <c r="X34" s="80">
        <v>2535</v>
      </c>
      <c r="Y34" s="86">
        <v>2373</v>
      </c>
      <c r="Z34" s="80">
        <v>2245</v>
      </c>
      <c r="AA34" s="83">
        <v>2198</v>
      </c>
      <c r="AB34" s="80">
        <v>2199</v>
      </c>
    </row>
    <row r="35" spans="1:28" hidden="1" outlineLevel="1" x14ac:dyDescent="0.15">
      <c r="B35" s="251" t="s">
        <v>519</v>
      </c>
      <c r="C35" s="251" t="s">
        <v>519</v>
      </c>
      <c r="E35" s="83"/>
      <c r="F35" s="80"/>
      <c r="G35" s="83"/>
      <c r="H35" s="80"/>
      <c r="I35" s="83"/>
      <c r="J35" s="80"/>
      <c r="K35" s="83"/>
      <c r="L35" s="80"/>
      <c r="M35" s="83"/>
      <c r="N35" s="80"/>
      <c r="O35" s="83"/>
      <c r="P35" s="80"/>
      <c r="Q35" s="83"/>
      <c r="R35" s="80"/>
      <c r="S35" s="83"/>
      <c r="T35" s="80"/>
      <c r="U35" s="86"/>
      <c r="V35" s="80"/>
      <c r="W35" s="99"/>
      <c r="X35" s="80"/>
      <c r="Y35" s="86"/>
      <c r="Z35" s="80"/>
      <c r="AA35" s="83"/>
      <c r="AB35" s="80"/>
    </row>
    <row r="36" spans="1:28" hidden="1" outlineLevel="1" x14ac:dyDescent="0.15">
      <c r="B36" s="165" t="s">
        <v>212</v>
      </c>
      <c r="C36" s="165" t="s">
        <v>214</v>
      </c>
      <c r="E36" s="83"/>
      <c r="F36" s="80"/>
      <c r="G36" s="83"/>
      <c r="H36" s="80"/>
      <c r="I36" s="83"/>
      <c r="J36" s="80"/>
      <c r="K36" s="83"/>
      <c r="L36" s="80"/>
      <c r="M36" s="83"/>
      <c r="N36" s="80"/>
      <c r="O36" s="83"/>
      <c r="P36" s="80"/>
      <c r="Q36" s="83">
        <v>2145</v>
      </c>
      <c r="R36" s="80">
        <v>2284</v>
      </c>
      <c r="S36" s="83">
        <v>2222</v>
      </c>
      <c r="T36" s="80">
        <v>1946</v>
      </c>
      <c r="U36" s="86">
        <v>1909</v>
      </c>
      <c r="V36" s="80">
        <v>1688</v>
      </c>
      <c r="W36" s="99">
        <v>1829</v>
      </c>
      <c r="X36" s="80">
        <v>1798</v>
      </c>
      <c r="Y36" s="86">
        <v>1852</v>
      </c>
      <c r="Z36" s="80">
        <v>1711</v>
      </c>
      <c r="AA36" s="83">
        <v>2041</v>
      </c>
      <c r="AB36" s="80">
        <v>2091</v>
      </c>
    </row>
    <row r="37" spans="1:28" collapsed="1" x14ac:dyDescent="0.15">
      <c r="B37" t="s">
        <v>115</v>
      </c>
      <c r="C37" t="s">
        <v>49</v>
      </c>
      <c r="E37" s="83">
        <v>4</v>
      </c>
      <c r="F37" s="80">
        <v>5</v>
      </c>
      <c r="G37" s="83">
        <v>33</v>
      </c>
      <c r="H37" s="80">
        <v>83</v>
      </c>
      <c r="I37" s="83">
        <v>222</v>
      </c>
      <c r="J37" s="80">
        <v>248</v>
      </c>
      <c r="K37" s="83">
        <v>418</v>
      </c>
      <c r="L37" s="80">
        <v>380</v>
      </c>
      <c r="M37" s="83">
        <v>393</v>
      </c>
      <c r="N37" s="80">
        <v>510</v>
      </c>
      <c r="O37" s="83">
        <v>510</v>
      </c>
      <c r="P37" s="80">
        <v>468</v>
      </c>
      <c r="Q37" s="83">
        <v>478</v>
      </c>
      <c r="R37" s="80">
        <v>491</v>
      </c>
      <c r="S37" s="83">
        <v>512</v>
      </c>
      <c r="T37" s="80">
        <v>374</v>
      </c>
      <c r="U37" s="86">
        <v>418</v>
      </c>
      <c r="V37" s="80">
        <v>420</v>
      </c>
      <c r="W37" s="99">
        <v>261</v>
      </c>
      <c r="X37" s="80">
        <v>371</v>
      </c>
      <c r="Y37" s="86">
        <v>379</v>
      </c>
      <c r="Z37" s="80">
        <v>369</v>
      </c>
      <c r="AA37" s="83">
        <v>351</v>
      </c>
      <c r="AB37" s="80">
        <v>369</v>
      </c>
    </row>
    <row r="38" spans="1:28" s="287" customFormat="1" x14ac:dyDescent="0.15">
      <c r="A38" s="60"/>
      <c r="B38" s="287" t="s">
        <v>116</v>
      </c>
      <c r="C38" s="287" t="s">
        <v>117</v>
      </c>
      <c r="E38" s="289">
        <v>-146</v>
      </c>
      <c r="F38" s="288">
        <v>-117</v>
      </c>
      <c r="G38" s="289">
        <v>-90</v>
      </c>
      <c r="H38" s="288">
        <v>-179</v>
      </c>
      <c r="I38" s="289">
        <v>-389</v>
      </c>
      <c r="J38" s="288">
        <v>-384</v>
      </c>
      <c r="K38" s="289">
        <v>-1004</v>
      </c>
      <c r="L38" s="288">
        <v>-1035</v>
      </c>
      <c r="M38" s="289">
        <v>-1034</v>
      </c>
      <c r="N38" s="288">
        <v>-1129</v>
      </c>
      <c r="O38" s="289">
        <v>-1142</v>
      </c>
      <c r="P38" s="288">
        <v>-1135</v>
      </c>
      <c r="Q38" s="289">
        <v>-949</v>
      </c>
      <c r="R38" s="288">
        <v>-935</v>
      </c>
      <c r="S38" s="289">
        <v>-1005</v>
      </c>
      <c r="T38" s="288">
        <v>-852</v>
      </c>
      <c r="U38" s="128">
        <v>-803</v>
      </c>
      <c r="V38" s="288">
        <v>-747</v>
      </c>
      <c r="W38" s="290">
        <v>-732</v>
      </c>
      <c r="X38" s="288">
        <v>-814</v>
      </c>
      <c r="Y38" s="128">
        <v>-736</v>
      </c>
      <c r="Z38" s="288">
        <v>-736</v>
      </c>
      <c r="AA38" s="289">
        <v>-707</v>
      </c>
      <c r="AB38" s="288">
        <v>-702</v>
      </c>
    </row>
    <row r="39" spans="1:28" x14ac:dyDescent="0.15">
      <c r="B39" s="58" t="s">
        <v>557</v>
      </c>
      <c r="C39" s="58" t="s">
        <v>556</v>
      </c>
      <c r="D39" s="58"/>
      <c r="E39" s="94">
        <f>E30+E31+E32+E33+E37+E38</f>
        <v>22442</v>
      </c>
      <c r="F39" s="82">
        <f>F30+F31+F32+F33+F37+F38</f>
        <v>22046</v>
      </c>
      <c r="G39" s="94">
        <f>G30+G31+G32+G33+G37+G38</f>
        <v>22145</v>
      </c>
      <c r="H39" s="82">
        <f>H30+H31+H32+H33+H37+H38</f>
        <v>22386</v>
      </c>
      <c r="I39" s="94">
        <f>I30+I31+I32+I33+I37+I38</f>
        <v>23445</v>
      </c>
      <c r="J39" s="82">
        <f t="shared" ref="J39:O39" si="11">J30+J31+J32+J33+J37+J38</f>
        <v>22200</v>
      </c>
      <c r="K39" s="94">
        <f t="shared" si="11"/>
        <v>20273</v>
      </c>
      <c r="L39" s="82">
        <f t="shared" si="11"/>
        <v>19490</v>
      </c>
      <c r="M39" s="94">
        <f t="shared" si="11"/>
        <v>20935</v>
      </c>
      <c r="N39" s="82">
        <f t="shared" si="11"/>
        <v>20756</v>
      </c>
      <c r="O39" s="94">
        <f t="shared" si="11"/>
        <v>20415</v>
      </c>
      <c r="P39" s="82">
        <f t="shared" ref="P39:AB39" si="12">P30+P31+P32+P33+P37+P38</f>
        <v>19231</v>
      </c>
      <c r="Q39" s="94">
        <f t="shared" si="12"/>
        <v>27052</v>
      </c>
      <c r="R39" s="82">
        <f t="shared" si="12"/>
        <v>26647</v>
      </c>
      <c r="S39" s="94">
        <f t="shared" si="12"/>
        <v>27067</v>
      </c>
      <c r="T39" s="82">
        <f>T30+T31+T32+T33+T37+T38</f>
        <v>26199</v>
      </c>
      <c r="U39" s="89">
        <f>U30+U31+U32+U33+U37+U38</f>
        <v>27507</v>
      </c>
      <c r="V39" s="82">
        <f t="shared" si="12"/>
        <v>27108</v>
      </c>
      <c r="W39" s="89">
        <f t="shared" si="12"/>
        <v>27915</v>
      </c>
      <c r="X39" s="82">
        <f t="shared" si="12"/>
        <v>28327</v>
      </c>
      <c r="Y39" s="89">
        <f t="shared" si="12"/>
        <v>28159</v>
      </c>
      <c r="Z39" s="82">
        <f t="shared" si="12"/>
        <v>27438</v>
      </c>
      <c r="AA39" s="94">
        <f t="shared" si="12"/>
        <v>27339</v>
      </c>
      <c r="AB39" s="82">
        <f t="shared" si="12"/>
        <v>27513</v>
      </c>
    </row>
    <row r="40" spans="1:28" x14ac:dyDescent="0.15">
      <c r="B40" s="58"/>
      <c r="C40" s="58"/>
      <c r="D40" s="58"/>
      <c r="E40" s="155"/>
      <c r="F40" s="63"/>
      <c r="G40" s="155"/>
      <c r="H40" s="63"/>
      <c r="I40" s="155"/>
      <c r="J40" s="63"/>
      <c r="K40" s="155"/>
      <c r="L40" s="63"/>
      <c r="M40" s="155"/>
      <c r="N40" s="63"/>
      <c r="O40" s="155"/>
      <c r="P40" s="63"/>
      <c r="Q40" s="155"/>
      <c r="R40" s="63"/>
      <c r="S40" s="155"/>
      <c r="T40" s="63"/>
      <c r="U40" s="58"/>
      <c r="V40" s="63"/>
      <c r="W40" s="100"/>
      <c r="X40" s="63"/>
      <c r="Y40" s="89"/>
      <c r="Z40" s="82"/>
      <c r="AA40" s="94"/>
      <c r="AB40" s="82"/>
    </row>
    <row r="41" spans="1:28" x14ac:dyDescent="0.15">
      <c r="A41" s="306" t="s">
        <v>35</v>
      </c>
      <c r="B41" s="78" t="s">
        <v>215</v>
      </c>
      <c r="C41" s="166" t="s">
        <v>216</v>
      </c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101"/>
      <c r="X41" s="78"/>
      <c r="Y41" s="78"/>
      <c r="Z41" s="78"/>
      <c r="AA41" s="78"/>
      <c r="AB41" s="78"/>
    </row>
    <row r="42" spans="1:28" ht="12.75" customHeight="1" x14ac:dyDescent="0.15">
      <c r="B42" t="s">
        <v>107</v>
      </c>
      <c r="C42" t="s">
        <v>108</v>
      </c>
      <c r="E42" s="83">
        <v>781</v>
      </c>
      <c r="F42" s="80">
        <v>804</v>
      </c>
      <c r="G42" s="83">
        <v>806</v>
      </c>
      <c r="H42" s="80">
        <v>810</v>
      </c>
      <c r="I42" s="83">
        <v>884</v>
      </c>
      <c r="J42" s="80">
        <v>847</v>
      </c>
      <c r="K42" s="83">
        <v>781</v>
      </c>
      <c r="L42" s="80">
        <v>668</v>
      </c>
      <c r="M42" s="83">
        <v>792</v>
      </c>
      <c r="N42" s="80">
        <v>688</v>
      </c>
      <c r="O42" s="83">
        <v>582</v>
      </c>
      <c r="P42" s="80">
        <v>583</v>
      </c>
      <c r="Q42" s="83">
        <v>735</v>
      </c>
      <c r="R42" s="80">
        <v>697</v>
      </c>
      <c r="S42" s="83">
        <v>753</v>
      </c>
      <c r="T42" s="80">
        <v>737</v>
      </c>
      <c r="U42" s="133">
        <v>901</v>
      </c>
      <c r="V42" s="80">
        <v>810</v>
      </c>
      <c r="W42" s="99">
        <v>820</v>
      </c>
      <c r="X42" s="80">
        <v>704</v>
      </c>
      <c r="Y42" s="86">
        <v>712</v>
      </c>
      <c r="Z42" s="80">
        <v>734</v>
      </c>
      <c r="AA42" s="83">
        <v>721</v>
      </c>
      <c r="AB42" s="80">
        <v>745</v>
      </c>
    </row>
    <row r="43" spans="1:28" x14ac:dyDescent="0.15">
      <c r="B43" t="s">
        <v>109</v>
      </c>
      <c r="C43" t="s">
        <v>110</v>
      </c>
      <c r="E43" s="83">
        <v>1567</v>
      </c>
      <c r="F43" s="80">
        <v>1498</v>
      </c>
      <c r="G43" s="83">
        <v>1295</v>
      </c>
      <c r="H43" s="80">
        <v>1235</v>
      </c>
      <c r="I43" s="83">
        <v>1419</v>
      </c>
      <c r="J43" s="80">
        <v>1275</v>
      </c>
      <c r="K43" s="83">
        <v>1021</v>
      </c>
      <c r="L43" s="80">
        <v>925</v>
      </c>
      <c r="M43" s="83">
        <v>1046</v>
      </c>
      <c r="N43" s="80">
        <v>809</v>
      </c>
      <c r="O43" s="83">
        <v>668</v>
      </c>
      <c r="P43" s="80">
        <v>627</v>
      </c>
      <c r="Q43" s="83">
        <v>787</v>
      </c>
      <c r="R43" s="80">
        <v>753</v>
      </c>
      <c r="S43" s="83">
        <v>791</v>
      </c>
      <c r="T43" s="80">
        <v>710</v>
      </c>
      <c r="U43" s="133">
        <v>965</v>
      </c>
      <c r="V43" s="80">
        <v>1102</v>
      </c>
      <c r="W43" s="99">
        <v>1015</v>
      </c>
      <c r="X43" s="80">
        <v>864</v>
      </c>
      <c r="Y43" s="86">
        <v>619</v>
      </c>
      <c r="Z43" s="80">
        <v>633</v>
      </c>
      <c r="AA43" s="83">
        <v>577</v>
      </c>
      <c r="AB43" s="80">
        <v>546</v>
      </c>
    </row>
    <row r="44" spans="1:28" x14ac:dyDescent="0.15">
      <c r="B44" t="s">
        <v>111</v>
      </c>
      <c r="C44" t="s">
        <v>112</v>
      </c>
      <c r="E44" s="83">
        <v>0</v>
      </c>
      <c r="F44" s="80">
        <v>0</v>
      </c>
      <c r="G44" s="83">
        <v>0</v>
      </c>
      <c r="H44" s="80">
        <v>0</v>
      </c>
      <c r="I44" s="83">
        <v>0</v>
      </c>
      <c r="J44" s="80">
        <v>0</v>
      </c>
      <c r="K44" s="83">
        <v>0</v>
      </c>
      <c r="L44" s="80">
        <v>0</v>
      </c>
      <c r="M44" s="83">
        <v>0</v>
      </c>
      <c r="N44" s="80">
        <v>0</v>
      </c>
      <c r="O44" s="83">
        <v>0</v>
      </c>
      <c r="P44" s="80">
        <v>0</v>
      </c>
      <c r="Q44" s="83">
        <v>567</v>
      </c>
      <c r="R44" s="80">
        <v>512</v>
      </c>
      <c r="S44" s="83">
        <v>306</v>
      </c>
      <c r="T44" s="80">
        <v>192</v>
      </c>
      <c r="U44" s="133">
        <v>149</v>
      </c>
      <c r="V44" s="80">
        <v>172</v>
      </c>
      <c r="W44" s="99">
        <v>11</v>
      </c>
      <c r="X44" s="80">
        <v>81</v>
      </c>
      <c r="Y44" s="86">
        <v>109</v>
      </c>
      <c r="Z44" s="80">
        <v>319</v>
      </c>
      <c r="AA44" s="83">
        <v>457</v>
      </c>
      <c r="AB44" s="80">
        <v>608</v>
      </c>
    </row>
    <row r="45" spans="1:28" x14ac:dyDescent="0.15">
      <c r="B45" t="s">
        <v>113</v>
      </c>
      <c r="C45" t="s">
        <v>114</v>
      </c>
      <c r="E45" s="83">
        <v>916</v>
      </c>
      <c r="F45" s="80">
        <v>420</v>
      </c>
      <c r="G45" s="83">
        <v>250</v>
      </c>
      <c r="H45" s="80">
        <v>257</v>
      </c>
      <c r="I45" s="83">
        <v>318</v>
      </c>
      <c r="J45" s="80">
        <v>281</v>
      </c>
      <c r="K45" s="83">
        <v>433</v>
      </c>
      <c r="L45" s="80">
        <v>331</v>
      </c>
      <c r="M45" s="83">
        <v>479</v>
      </c>
      <c r="N45" s="80">
        <v>654</v>
      </c>
      <c r="O45" s="83">
        <v>659</v>
      </c>
      <c r="P45" s="80">
        <v>631</v>
      </c>
      <c r="Q45" s="83">
        <v>592</v>
      </c>
      <c r="R45" s="80">
        <v>685</v>
      </c>
      <c r="S45" s="83">
        <v>691</v>
      </c>
      <c r="T45" s="80">
        <v>487</v>
      </c>
      <c r="U45" s="133">
        <v>661</v>
      </c>
      <c r="V45" s="80">
        <v>617</v>
      </c>
      <c r="W45" s="99">
        <v>642</v>
      </c>
      <c r="X45" s="80">
        <f>SUM(X46:X48)</f>
        <v>583</v>
      </c>
      <c r="Y45" s="86">
        <f>SUM(Y46:Y48)</f>
        <v>518</v>
      </c>
      <c r="Z45" s="80">
        <f>SUM(Z46:Z48)</f>
        <v>481</v>
      </c>
      <c r="AA45" s="83">
        <f>SUM(AA46:AA48)</f>
        <v>553</v>
      </c>
      <c r="AB45" s="80">
        <f>SUM(AB46:AB48)</f>
        <v>655</v>
      </c>
    </row>
    <row r="46" spans="1:28" hidden="1" outlineLevel="1" x14ac:dyDescent="0.15">
      <c r="B46" s="165" t="s">
        <v>211</v>
      </c>
      <c r="C46" s="165" t="s">
        <v>213</v>
      </c>
      <c r="E46" s="83"/>
      <c r="F46" s="80"/>
      <c r="G46" s="83"/>
      <c r="H46" s="80"/>
      <c r="I46" s="83"/>
      <c r="J46" s="80"/>
      <c r="K46" s="83"/>
      <c r="L46" s="80"/>
      <c r="M46" s="83"/>
      <c r="N46" s="80"/>
      <c r="O46" s="83"/>
      <c r="P46" s="80"/>
      <c r="Q46" s="83">
        <v>-11</v>
      </c>
      <c r="R46" s="80">
        <v>-38</v>
      </c>
      <c r="S46" s="83">
        <v>-24</v>
      </c>
      <c r="T46" s="80">
        <v>-15</v>
      </c>
      <c r="U46" s="133">
        <v>251</v>
      </c>
      <c r="V46" s="80">
        <v>336</v>
      </c>
      <c r="W46" s="99">
        <v>378</v>
      </c>
      <c r="X46" s="80">
        <v>288</v>
      </c>
      <c r="Y46" s="86">
        <v>150</v>
      </c>
      <c r="Z46" s="80">
        <v>78</v>
      </c>
      <c r="AA46" s="83">
        <v>91</v>
      </c>
      <c r="AB46" s="80">
        <v>83</v>
      </c>
    </row>
    <row r="47" spans="1:28" hidden="1" outlineLevel="1" x14ac:dyDescent="0.15">
      <c r="B47" s="251" t="s">
        <v>519</v>
      </c>
      <c r="C47" s="251" t="s">
        <v>519</v>
      </c>
      <c r="E47" s="83"/>
      <c r="F47" s="80"/>
      <c r="G47" s="83"/>
      <c r="H47" s="80"/>
      <c r="I47" s="83"/>
      <c r="J47" s="80"/>
      <c r="K47" s="83"/>
      <c r="L47" s="80"/>
      <c r="M47" s="83"/>
      <c r="N47" s="80"/>
      <c r="O47" s="83"/>
      <c r="P47" s="80"/>
      <c r="Q47" s="83"/>
      <c r="R47" s="80"/>
      <c r="S47" s="83"/>
      <c r="T47" s="80"/>
      <c r="U47" s="133"/>
      <c r="V47" s="80"/>
      <c r="W47" s="99"/>
      <c r="X47" s="80"/>
      <c r="Y47" s="86"/>
      <c r="Z47" s="80"/>
      <c r="AA47" s="83"/>
      <c r="AB47" s="80"/>
    </row>
    <row r="48" spans="1:28" hidden="1" outlineLevel="1" x14ac:dyDescent="0.15">
      <c r="B48" s="165" t="s">
        <v>212</v>
      </c>
      <c r="C48" s="165" t="s">
        <v>214</v>
      </c>
      <c r="E48" s="83"/>
      <c r="F48" s="80"/>
      <c r="G48" s="83"/>
      <c r="H48" s="80"/>
      <c r="I48" s="83"/>
      <c r="J48" s="80"/>
      <c r="K48" s="83"/>
      <c r="L48" s="80"/>
      <c r="M48" s="83"/>
      <c r="N48" s="80"/>
      <c r="O48" s="83"/>
      <c r="P48" s="80"/>
      <c r="Q48" s="83">
        <v>603</v>
      </c>
      <c r="R48" s="80">
        <v>723</v>
      </c>
      <c r="S48" s="83">
        <v>715</v>
      </c>
      <c r="T48" s="80">
        <v>502</v>
      </c>
      <c r="U48" s="133">
        <v>410</v>
      </c>
      <c r="V48" s="80">
        <v>281</v>
      </c>
      <c r="W48" s="99">
        <v>264</v>
      </c>
      <c r="X48" s="80">
        <v>295</v>
      </c>
      <c r="Y48" s="86">
        <v>368</v>
      </c>
      <c r="Z48" s="80">
        <v>403</v>
      </c>
      <c r="AA48" s="83">
        <v>462</v>
      </c>
      <c r="AB48" s="80">
        <v>572</v>
      </c>
    </row>
    <row r="49" spans="1:28" s="287" customFormat="1" collapsed="1" x14ac:dyDescent="0.15">
      <c r="A49" s="60"/>
      <c r="B49" s="287" t="s">
        <v>115</v>
      </c>
      <c r="C49" s="287" t="s">
        <v>49</v>
      </c>
      <c r="E49" s="289">
        <v>-215</v>
      </c>
      <c r="F49" s="288">
        <v>-198</v>
      </c>
      <c r="G49" s="289">
        <v>-195</v>
      </c>
      <c r="H49" s="288">
        <v>-97</v>
      </c>
      <c r="I49" s="289">
        <v>-199</v>
      </c>
      <c r="J49" s="288">
        <v>-118</v>
      </c>
      <c r="K49" s="289">
        <v>-130</v>
      </c>
      <c r="L49" s="288">
        <v>-90</v>
      </c>
      <c r="M49" s="289">
        <v>-178</v>
      </c>
      <c r="N49" s="288">
        <v>-129</v>
      </c>
      <c r="O49" s="289">
        <v>-99</v>
      </c>
      <c r="P49" s="288">
        <v>-74</v>
      </c>
      <c r="Q49" s="289">
        <v>-114</v>
      </c>
      <c r="R49" s="288">
        <v>-73</v>
      </c>
      <c r="S49" s="289">
        <v>-101</v>
      </c>
      <c r="T49" s="288">
        <v>-99</v>
      </c>
      <c r="U49" s="302">
        <v>-108</v>
      </c>
      <c r="V49" s="288">
        <v>-125</v>
      </c>
      <c r="W49" s="290">
        <v>-120</v>
      </c>
      <c r="X49" s="288">
        <v>-96</v>
      </c>
      <c r="Y49" s="128">
        <v>-120</v>
      </c>
      <c r="Z49" s="288">
        <v>-121</v>
      </c>
      <c r="AA49" s="289">
        <v>-109</v>
      </c>
      <c r="AB49" s="288">
        <v>-83</v>
      </c>
    </row>
    <row r="50" spans="1:28" ht="15" x14ac:dyDescent="0.15">
      <c r="B50" s="58" t="s">
        <v>537</v>
      </c>
      <c r="C50" s="58" t="s">
        <v>538</v>
      </c>
      <c r="D50" s="58"/>
      <c r="E50" s="94">
        <f>E42+E43+E44+E45+E49</f>
        <v>3049</v>
      </c>
      <c r="F50" s="82">
        <f>F42+F43+F44+F45+F49</f>
        <v>2524</v>
      </c>
      <c r="G50" s="94">
        <f>G42+G43+G44+G45+G49</f>
        <v>2156</v>
      </c>
      <c r="H50" s="82">
        <f>H42+H43+H44+H45+H49</f>
        <v>2205</v>
      </c>
      <c r="I50" s="94">
        <f t="shared" ref="I50:N50" si="13">I42+I43+I44+I45+I49</f>
        <v>2422</v>
      </c>
      <c r="J50" s="82">
        <f t="shared" si="13"/>
        <v>2285</v>
      </c>
      <c r="K50" s="94">
        <f t="shared" si="13"/>
        <v>2105</v>
      </c>
      <c r="L50" s="82">
        <f t="shared" si="13"/>
        <v>1834</v>
      </c>
      <c r="M50" s="94">
        <f t="shared" si="13"/>
        <v>2139</v>
      </c>
      <c r="N50" s="82">
        <f t="shared" si="13"/>
        <v>2022</v>
      </c>
      <c r="O50" s="94">
        <f t="shared" ref="O50:T50" si="14">O42+O43+O44+O45+O49</f>
        <v>1810</v>
      </c>
      <c r="P50" s="82">
        <f t="shared" si="14"/>
        <v>1767</v>
      </c>
      <c r="Q50" s="94">
        <f t="shared" si="14"/>
        <v>2567</v>
      </c>
      <c r="R50" s="82">
        <f t="shared" si="14"/>
        <v>2574</v>
      </c>
      <c r="S50" s="94">
        <f t="shared" si="14"/>
        <v>2440</v>
      </c>
      <c r="T50" s="82">
        <f t="shared" si="14"/>
        <v>2027</v>
      </c>
      <c r="U50" s="89">
        <f t="shared" ref="U50:AA50" si="15">U42+U43+U44+U45+U49</f>
        <v>2568</v>
      </c>
      <c r="V50" s="82">
        <f t="shared" si="15"/>
        <v>2576</v>
      </c>
      <c r="W50" s="100">
        <f t="shared" si="15"/>
        <v>2368</v>
      </c>
      <c r="X50" s="82">
        <f t="shared" si="15"/>
        <v>2136</v>
      </c>
      <c r="Y50" s="89">
        <f t="shared" si="15"/>
        <v>1838</v>
      </c>
      <c r="Z50" s="82">
        <f t="shared" si="15"/>
        <v>2046</v>
      </c>
      <c r="AA50" s="94">
        <f t="shared" si="15"/>
        <v>2199</v>
      </c>
      <c r="AB50" s="82">
        <f>AB42+AB43+AB44+AB45+AB49</f>
        <v>2471</v>
      </c>
    </row>
    <row r="52" spans="1:28" ht="15" x14ac:dyDescent="0.15">
      <c r="B52" s="164" t="s">
        <v>539</v>
      </c>
      <c r="C52" s="164" t="s">
        <v>543</v>
      </c>
    </row>
    <row r="53" spans="1:28" ht="15" x14ac:dyDescent="0.15">
      <c r="B53" s="164" t="s">
        <v>540</v>
      </c>
      <c r="C53" s="207" t="s">
        <v>544</v>
      </c>
      <c r="E53" s="346">
        <v>-1258</v>
      </c>
      <c r="F53" s="107">
        <v>-1222</v>
      </c>
      <c r="G53" s="346">
        <v>-1208</v>
      </c>
      <c r="H53" s="99">
        <v>-1242</v>
      </c>
      <c r="I53" s="107">
        <v>-1302</v>
      </c>
      <c r="J53" s="99">
        <v>-1270</v>
      </c>
      <c r="K53" s="107">
        <v>-1201</v>
      </c>
      <c r="L53" s="107">
        <v>-1153</v>
      </c>
      <c r="M53" s="107">
        <v>-1229</v>
      </c>
      <c r="N53" s="107">
        <v>-1213</v>
      </c>
      <c r="O53" s="107">
        <v>-1240</v>
      </c>
      <c r="P53" s="107">
        <v>-1231</v>
      </c>
      <c r="Q53" s="107">
        <v>-1577</v>
      </c>
      <c r="R53" s="107">
        <v>-1554</v>
      </c>
      <c r="S53" s="107">
        <v>-1598</v>
      </c>
      <c r="T53" s="107">
        <v>-1595</v>
      </c>
      <c r="U53" s="99">
        <v>-1697</v>
      </c>
      <c r="V53" s="99">
        <v>-1686</v>
      </c>
      <c r="W53" s="99">
        <v>-1724</v>
      </c>
      <c r="X53" s="99">
        <v>-1722</v>
      </c>
      <c r="Y53" s="99">
        <v>-1643</v>
      </c>
      <c r="Z53" s="99">
        <v>-1552</v>
      </c>
      <c r="AA53" s="99">
        <v>-1490</v>
      </c>
      <c r="AB53" s="99">
        <v>-1514</v>
      </c>
    </row>
    <row r="54" spans="1:28" ht="15" x14ac:dyDescent="0.15">
      <c r="B54" s="207" t="s">
        <v>541</v>
      </c>
      <c r="C54" s="207" t="s">
        <v>545</v>
      </c>
      <c r="E54" s="347"/>
      <c r="G54" s="347"/>
    </row>
    <row r="55" spans="1:28" s="91" customFormat="1" x14ac:dyDescent="0.15">
      <c r="A55" s="307"/>
      <c r="B55" s="169" t="s">
        <v>688</v>
      </c>
      <c r="C55" s="169" t="s">
        <v>470</v>
      </c>
      <c r="E55" s="347"/>
      <c r="G55" s="347"/>
    </row>
    <row r="56" spans="1:28" s="91" customFormat="1" x14ac:dyDescent="0.15">
      <c r="A56" s="307"/>
      <c r="B56" s="169" t="s">
        <v>218</v>
      </c>
      <c r="C56" s="169" t="s">
        <v>220</v>
      </c>
      <c r="E56" s="107">
        <v>-75</v>
      </c>
      <c r="F56" s="107">
        <v>-63</v>
      </c>
      <c r="G56" s="107">
        <v>-62</v>
      </c>
      <c r="H56" s="107">
        <v>-88</v>
      </c>
      <c r="I56" s="107">
        <v>-253</v>
      </c>
      <c r="J56" s="107">
        <v>-35</v>
      </c>
      <c r="K56" s="107">
        <v>-10</v>
      </c>
      <c r="L56" s="107">
        <v>-2</v>
      </c>
      <c r="M56" s="107">
        <v>-556</v>
      </c>
      <c r="N56" s="107">
        <v>-120</v>
      </c>
      <c r="O56" s="107">
        <v>0</v>
      </c>
      <c r="P56" s="107">
        <v>0</v>
      </c>
      <c r="Q56" s="107">
        <v>0</v>
      </c>
      <c r="R56" s="107">
        <v>-432</v>
      </c>
      <c r="S56" s="107">
        <v>-197</v>
      </c>
      <c r="T56" s="107">
        <v>-150</v>
      </c>
      <c r="U56" s="107">
        <v>-422</v>
      </c>
      <c r="V56" s="107">
        <v>-228</v>
      </c>
      <c r="W56" s="107">
        <v>-379</v>
      </c>
      <c r="X56" s="83">
        <v>0</v>
      </c>
      <c r="Y56" s="83">
        <v>0</v>
      </c>
      <c r="Z56" s="83">
        <v>0</v>
      </c>
      <c r="AA56" s="83">
        <v>0</v>
      </c>
      <c r="AB56" s="83">
        <v>0</v>
      </c>
    </row>
    <row r="57" spans="1:28" s="91" customFormat="1" x14ac:dyDescent="0.15">
      <c r="A57" s="307"/>
      <c r="B57" s="169" t="s">
        <v>219</v>
      </c>
      <c r="C57" s="169" t="s">
        <v>221</v>
      </c>
      <c r="E57" s="107">
        <v>-92</v>
      </c>
      <c r="F57" s="107">
        <v>-160</v>
      </c>
      <c r="G57" s="107">
        <v>-310</v>
      </c>
      <c r="H57" s="107">
        <v>-178</v>
      </c>
      <c r="I57" s="107">
        <v>-425</v>
      </c>
      <c r="J57" s="107">
        <v>-159</v>
      </c>
      <c r="K57" s="107">
        <v>-250</v>
      </c>
      <c r="L57" s="107">
        <v>-148</v>
      </c>
      <c r="M57" s="107">
        <v>-67</v>
      </c>
      <c r="N57" s="107">
        <v>-32</v>
      </c>
      <c r="O57" s="107">
        <v>0</v>
      </c>
      <c r="P57" s="107">
        <v>0</v>
      </c>
      <c r="Q57" s="107">
        <v>0</v>
      </c>
      <c r="R57" s="107">
        <v>-48</v>
      </c>
      <c r="S57" s="107">
        <v>-10</v>
      </c>
      <c r="T57" s="107">
        <v>-94</v>
      </c>
      <c r="U57" s="107">
        <v>-210</v>
      </c>
      <c r="V57" s="107">
        <v>-159</v>
      </c>
      <c r="W57" s="107">
        <v>-60</v>
      </c>
      <c r="X57" s="83">
        <v>0</v>
      </c>
      <c r="Y57" s="83">
        <v>0</v>
      </c>
      <c r="Z57" s="83">
        <v>0</v>
      </c>
      <c r="AA57" s="83">
        <v>0</v>
      </c>
      <c r="AB57" s="83">
        <v>0</v>
      </c>
    </row>
    <row r="58" spans="1:28" s="91" customFormat="1" x14ac:dyDescent="0.15">
      <c r="A58" s="307"/>
      <c r="B58" s="169" t="s">
        <v>689</v>
      </c>
      <c r="C58" s="169" t="s">
        <v>690</v>
      </c>
      <c r="E58" s="107">
        <v>-60</v>
      </c>
      <c r="F58" s="107">
        <v>-10</v>
      </c>
      <c r="G58" s="107">
        <v>-1</v>
      </c>
      <c r="H58" s="107">
        <v>-152</v>
      </c>
      <c r="I58" s="107">
        <v>-515</v>
      </c>
      <c r="J58" s="107">
        <v>-837</v>
      </c>
      <c r="K58" s="107">
        <v>0</v>
      </c>
      <c r="L58" s="107">
        <v>0</v>
      </c>
      <c r="M58" s="107">
        <v>-4664</v>
      </c>
      <c r="N58" s="107">
        <v>0</v>
      </c>
      <c r="O58" s="107">
        <v>0</v>
      </c>
      <c r="P58" s="107">
        <v>0</v>
      </c>
      <c r="Q58" s="107">
        <v>0</v>
      </c>
      <c r="R58" s="107"/>
      <c r="S58" s="107"/>
      <c r="T58" s="107"/>
      <c r="U58" s="107"/>
      <c r="V58" s="107"/>
      <c r="W58" s="107"/>
      <c r="X58" s="83"/>
      <c r="Y58" s="83"/>
      <c r="Z58" s="83"/>
      <c r="AA58" s="83"/>
      <c r="AB58" s="83"/>
    </row>
    <row r="59" spans="1:28" s="91" customFormat="1" ht="15" x14ac:dyDescent="0.15">
      <c r="A59" s="307"/>
      <c r="B59" s="207" t="s">
        <v>542</v>
      </c>
      <c r="C59" s="207" t="s">
        <v>546</v>
      </c>
      <c r="E59" s="107">
        <v>-227</v>
      </c>
      <c r="F59" s="107">
        <v>-233</v>
      </c>
      <c r="G59" s="107">
        <v>-373</v>
      </c>
      <c r="H59" s="107">
        <v>-418</v>
      </c>
      <c r="I59" s="107">
        <v>-1193</v>
      </c>
      <c r="J59" s="107">
        <v>-1031</v>
      </c>
      <c r="K59" s="107">
        <v>-260</v>
      </c>
      <c r="L59" s="107">
        <v>-150</v>
      </c>
      <c r="M59" s="107">
        <v>-5287</v>
      </c>
      <c r="N59" s="107">
        <v>-152</v>
      </c>
      <c r="O59" s="107">
        <v>0</v>
      </c>
      <c r="P59" s="107">
        <v>0</v>
      </c>
      <c r="Q59" s="107">
        <v>0</v>
      </c>
      <c r="R59" s="107">
        <v>-480</v>
      </c>
      <c r="S59" s="107">
        <v>-207</v>
      </c>
      <c r="T59" s="107">
        <v>-244</v>
      </c>
      <c r="U59" s="107">
        <v>-632</v>
      </c>
      <c r="V59" s="107">
        <v>-387</v>
      </c>
      <c r="W59" s="107">
        <v>-439</v>
      </c>
      <c r="X59" s="83">
        <v>0</v>
      </c>
      <c r="Y59" s="83">
        <v>0</v>
      </c>
      <c r="Z59" s="83">
        <v>0</v>
      </c>
      <c r="AA59" s="83">
        <v>0</v>
      </c>
      <c r="AB59" s="83">
        <v>0</v>
      </c>
    </row>
    <row r="60" spans="1:28" x14ac:dyDescent="0.15">
      <c r="B60" s="79" t="s">
        <v>692</v>
      </c>
      <c r="C60" s="169" t="s">
        <v>691</v>
      </c>
      <c r="E60" s="107">
        <v>-54</v>
      </c>
      <c r="F60" s="107">
        <v>-171</v>
      </c>
      <c r="G60" s="107">
        <v>-297</v>
      </c>
      <c r="H60" s="99">
        <v>-306</v>
      </c>
      <c r="I60" s="107">
        <v>-901</v>
      </c>
      <c r="J60" s="99">
        <v>-1002</v>
      </c>
      <c r="K60" s="107">
        <v>-226</v>
      </c>
      <c r="L60" s="99">
        <v>-128</v>
      </c>
      <c r="M60" s="107">
        <v>-4959</v>
      </c>
      <c r="N60" s="107">
        <v>-112</v>
      </c>
      <c r="O60" s="107">
        <v>0</v>
      </c>
      <c r="P60" s="107">
        <v>0</v>
      </c>
      <c r="Q60" s="107">
        <v>0</v>
      </c>
      <c r="R60" s="107">
        <v>-362</v>
      </c>
      <c r="S60" s="107">
        <v>-151</v>
      </c>
      <c r="T60" s="107">
        <v>-176</v>
      </c>
      <c r="U60" s="99">
        <v>-473</v>
      </c>
      <c r="V60" s="99">
        <v>-278</v>
      </c>
      <c r="W60" s="99">
        <v>-325</v>
      </c>
      <c r="X60" s="59">
        <v>0</v>
      </c>
      <c r="Y60" s="59">
        <v>0</v>
      </c>
      <c r="Z60" s="59">
        <v>0</v>
      </c>
      <c r="AA60" s="59">
        <v>0</v>
      </c>
      <c r="AB60" s="59">
        <v>0</v>
      </c>
    </row>
    <row r="61" spans="1:28" x14ac:dyDescent="0.15">
      <c r="B61" s="169" t="s">
        <v>549</v>
      </c>
      <c r="C61" s="169" t="s">
        <v>548</v>
      </c>
      <c r="M61" s="348"/>
      <c r="N61" s="348"/>
      <c r="O61" s="348"/>
      <c r="P61" s="348"/>
      <c r="Q61" s="348"/>
      <c r="R61" s="348"/>
      <c r="S61" s="348"/>
      <c r="T61" s="348"/>
    </row>
  </sheetData>
  <mergeCells count="1">
    <mergeCell ref="M61:T61"/>
  </mergeCells>
  <phoneticPr fontId="0" type="noConversion"/>
  <pageMargins left="0.35433070866141736" right="0.35433070866141736" top="0.98425196850393704" bottom="0.98425196850393704" header="0.51181102362204722" footer="0.51181102362204722"/>
  <pageSetup paperSize="9" scale="51" orientation="landscape" horizontalDpi="525" verticalDpi="525" r:id="rId1"/>
  <headerFooter alignWithMargins="0"/>
  <ignoredErrors>
    <ignoredError sqref="E3:A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3"/>
    <pageSetUpPr fitToPage="1"/>
  </sheetPr>
  <dimension ref="A1:O33"/>
  <sheetViews>
    <sheetView showGridLines="0" workbookViewId="0">
      <selection activeCell="C7" sqref="C7"/>
    </sheetView>
  </sheetViews>
  <sheetFormatPr baseColWidth="10" defaultColWidth="8.83203125" defaultRowHeight="13" x14ac:dyDescent="0.15"/>
  <cols>
    <col min="1" max="1" width="3.1640625" style="44" customWidth="1"/>
    <col min="2" max="2" width="60.33203125" style="20" customWidth="1"/>
    <col min="3" max="3" width="58.6640625" style="20" bestFit="1" customWidth="1"/>
    <col min="4" max="13" width="8.83203125" style="20" customWidth="1"/>
    <col min="14" max="16384" width="8.83203125" style="20"/>
  </cols>
  <sheetData>
    <row r="1" spans="1:15" ht="18" x14ac:dyDescent="0.2">
      <c r="B1" s="21" t="s">
        <v>325</v>
      </c>
      <c r="C1" s="21" t="s">
        <v>326</v>
      </c>
      <c r="D1" s="21"/>
      <c r="E1" s="21"/>
      <c r="F1" s="21"/>
      <c r="G1" s="21"/>
      <c r="H1" s="21"/>
      <c r="I1" s="21"/>
      <c r="J1" s="21"/>
      <c r="K1" s="21"/>
      <c r="L1" s="41"/>
      <c r="M1" s="21"/>
    </row>
    <row r="2" spans="1:15" s="218" customFormat="1" x14ac:dyDescent="0.15">
      <c r="A2" s="217"/>
    </row>
    <row r="3" spans="1:15" s="9" customFormat="1" ht="15" x14ac:dyDescent="0.15">
      <c r="B3" s="8" t="s">
        <v>497</v>
      </c>
      <c r="C3" s="8" t="s">
        <v>496</v>
      </c>
      <c r="D3" s="8">
        <v>2012</v>
      </c>
      <c r="E3" s="8">
        <v>2011</v>
      </c>
      <c r="F3" s="8">
        <v>2010</v>
      </c>
      <c r="G3" s="8">
        <v>2009</v>
      </c>
      <c r="H3" s="8">
        <v>2008</v>
      </c>
      <c r="I3" s="8">
        <v>2007</v>
      </c>
      <c r="J3" s="8">
        <v>2006</v>
      </c>
      <c r="K3" s="8">
        <v>2005</v>
      </c>
      <c r="L3" s="208">
        <v>2004</v>
      </c>
      <c r="M3" s="8">
        <v>2003</v>
      </c>
      <c r="N3" s="39"/>
      <c r="O3" s="23"/>
    </row>
    <row r="4" spans="1:15" x14ac:dyDescent="0.15">
      <c r="B4" s="29" t="s">
        <v>327</v>
      </c>
      <c r="C4" s="29" t="s">
        <v>67</v>
      </c>
      <c r="D4" s="141">
        <v>45.393101246094076</v>
      </c>
      <c r="E4" s="141">
        <v>43.705217116054214</v>
      </c>
      <c r="F4" s="141">
        <v>47.038705255353968</v>
      </c>
      <c r="G4" s="141">
        <v>45.313261132130869</v>
      </c>
      <c r="H4" s="141">
        <v>42.305369634140206</v>
      </c>
      <c r="I4" s="141">
        <v>44.315063771113408</v>
      </c>
      <c r="J4" s="141">
        <v>44</v>
      </c>
      <c r="K4" s="141">
        <v>42</v>
      </c>
      <c r="L4" s="141">
        <v>44</v>
      </c>
      <c r="M4" s="141">
        <v>47</v>
      </c>
    </row>
    <row r="5" spans="1:15" x14ac:dyDescent="0.15">
      <c r="B5" s="29" t="s">
        <v>21</v>
      </c>
      <c r="C5" s="29" t="s">
        <v>68</v>
      </c>
      <c r="D5" s="266">
        <v>4.7563291139240507</v>
      </c>
      <c r="E5" s="266">
        <v>1.7350943396226415</v>
      </c>
      <c r="F5" s="266">
        <v>6.660683760683761</v>
      </c>
      <c r="G5" s="266">
        <v>4.9817518248175183</v>
      </c>
      <c r="H5" s="266">
        <v>3.6918429003021149</v>
      </c>
      <c r="I5" s="266">
        <v>5.3125654450261779</v>
      </c>
      <c r="J5" s="266">
        <v>5.0999999999999996</v>
      </c>
      <c r="K5" s="266">
        <v>1.3</v>
      </c>
      <c r="L5" s="266">
        <v>7.1</v>
      </c>
      <c r="M5" s="266">
        <v>9.8000000000000007</v>
      </c>
    </row>
    <row r="6" spans="1:15" x14ac:dyDescent="0.15">
      <c r="B6" s="29" t="s">
        <v>328</v>
      </c>
      <c r="C6" s="29" t="s">
        <v>331</v>
      </c>
      <c r="D6" s="162">
        <v>37</v>
      </c>
      <c r="E6" s="162">
        <v>36</v>
      </c>
      <c r="F6" s="162">
        <v>35</v>
      </c>
      <c r="G6" s="162">
        <v>31</v>
      </c>
      <c r="H6" s="162">
        <v>26</v>
      </c>
      <c r="I6" s="162">
        <v>35</v>
      </c>
      <c r="J6" s="162">
        <v>29</v>
      </c>
      <c r="K6" s="162">
        <v>27</v>
      </c>
      <c r="L6" s="162">
        <v>35</v>
      </c>
      <c r="M6" s="162">
        <v>54</v>
      </c>
    </row>
    <row r="7" spans="1:15" x14ac:dyDescent="0.15">
      <c r="B7" s="29" t="s">
        <v>638</v>
      </c>
      <c r="C7" s="29" t="s">
        <v>667</v>
      </c>
      <c r="D7" s="137">
        <v>0.55000000000000004</v>
      </c>
      <c r="E7" s="137">
        <v>0.6</v>
      </c>
      <c r="F7" s="137">
        <v>0.51</v>
      </c>
      <c r="G7" s="137">
        <v>0.6</v>
      </c>
      <c r="H7" s="137">
        <v>0.7</v>
      </c>
      <c r="I7" s="137">
        <v>0.57999999999999996</v>
      </c>
      <c r="J7" s="137">
        <v>0.62</v>
      </c>
      <c r="K7" s="137">
        <v>0.7</v>
      </c>
      <c r="L7" s="137">
        <v>0.63</v>
      </c>
      <c r="M7" s="137">
        <v>0.44</v>
      </c>
    </row>
    <row r="8" spans="1:15" x14ac:dyDescent="0.15">
      <c r="B8" s="29" t="s">
        <v>639</v>
      </c>
      <c r="C8" s="29" t="s">
        <v>668</v>
      </c>
      <c r="D8" s="137">
        <v>0.48</v>
      </c>
      <c r="E8" s="137">
        <v>0.52</v>
      </c>
      <c r="F8" s="137">
        <v>0.48</v>
      </c>
      <c r="G8" s="137">
        <v>0.55000000000000004</v>
      </c>
      <c r="H8" s="137">
        <v>0.66</v>
      </c>
      <c r="I8" s="137">
        <v>0.57999999999999996</v>
      </c>
      <c r="J8" s="137">
        <v>0.59</v>
      </c>
      <c r="K8" s="137">
        <v>0.62</v>
      </c>
      <c r="L8" s="137">
        <v>0.56000000000000005</v>
      </c>
      <c r="M8" s="137">
        <v>0.44</v>
      </c>
    </row>
    <row r="9" spans="1:15" x14ac:dyDescent="0.15">
      <c r="B9" s="29" t="s">
        <v>22</v>
      </c>
      <c r="C9" s="29" t="s">
        <v>69</v>
      </c>
      <c r="D9" s="141">
        <v>7.0000000000000009</v>
      </c>
      <c r="E9" s="141">
        <v>3.5000000000000004</v>
      </c>
      <c r="F9" s="141">
        <v>8</v>
      </c>
      <c r="G9" s="141">
        <v>7.0000000000000009</v>
      </c>
      <c r="H9" s="141">
        <v>8</v>
      </c>
      <c r="I9" s="141">
        <v>11</v>
      </c>
      <c r="J9" s="141">
        <v>9</v>
      </c>
      <c r="K9" s="141">
        <v>2</v>
      </c>
      <c r="L9" s="141">
        <v>9</v>
      </c>
      <c r="M9" s="141">
        <v>11</v>
      </c>
    </row>
    <row r="10" spans="1:15" x14ac:dyDescent="0.15">
      <c r="B10" s="29" t="s">
        <v>329</v>
      </c>
      <c r="C10" s="29" t="s">
        <v>332</v>
      </c>
      <c r="D10" s="141">
        <v>10</v>
      </c>
      <c r="E10" s="141">
        <v>9</v>
      </c>
      <c r="F10" s="141">
        <v>9</v>
      </c>
      <c r="G10" s="141">
        <v>9</v>
      </c>
      <c r="H10" s="141">
        <v>8</v>
      </c>
      <c r="I10" s="141">
        <v>10</v>
      </c>
      <c r="J10" s="141">
        <v>9</v>
      </c>
      <c r="K10" s="141">
        <v>8</v>
      </c>
      <c r="L10" s="141">
        <v>10</v>
      </c>
      <c r="M10" s="141">
        <v>10</v>
      </c>
    </row>
    <row r="11" spans="1:15" x14ac:dyDescent="0.15">
      <c r="B11" s="29" t="s">
        <v>158</v>
      </c>
      <c r="C11" s="29" t="s">
        <v>70</v>
      </c>
      <c r="D11" s="141">
        <v>8</v>
      </c>
      <c r="E11" s="141">
        <v>0.8</v>
      </c>
      <c r="F11" s="141">
        <v>8</v>
      </c>
      <c r="G11" s="141">
        <v>7.0000000000000009</v>
      </c>
      <c r="H11" s="141">
        <v>9</v>
      </c>
      <c r="I11" s="141">
        <v>12</v>
      </c>
      <c r="J11" s="141">
        <v>9</v>
      </c>
      <c r="K11" s="141">
        <v>1</v>
      </c>
      <c r="L11" s="141">
        <v>10</v>
      </c>
      <c r="M11" s="141">
        <v>10</v>
      </c>
    </row>
    <row r="12" spans="1:15" x14ac:dyDescent="0.15">
      <c r="B12" s="29" t="s">
        <v>23</v>
      </c>
      <c r="C12" s="29" t="s">
        <v>71</v>
      </c>
      <c r="D12" s="159">
        <v>7.0000000000000009</v>
      </c>
      <c r="E12" s="159">
        <v>2.8000000000000003</v>
      </c>
      <c r="F12" s="159">
        <v>9.4</v>
      </c>
      <c r="G12" s="159">
        <v>7.4891640300663882</v>
      </c>
      <c r="H12" s="159">
        <v>7.7</v>
      </c>
      <c r="I12" s="159">
        <v>9.9</v>
      </c>
      <c r="J12" s="159">
        <v>8.4</v>
      </c>
      <c r="K12" s="159">
        <v>2.0003112517507913</v>
      </c>
      <c r="L12" s="159">
        <v>8.5242366645547811</v>
      </c>
      <c r="M12" s="159">
        <v>9.0897372799924998</v>
      </c>
    </row>
    <row r="13" spans="1:15" x14ac:dyDescent="0.15">
      <c r="B13" s="29" t="s">
        <v>330</v>
      </c>
      <c r="C13" s="29" t="s">
        <v>333</v>
      </c>
      <c r="D13" s="159">
        <v>10.100000000000001</v>
      </c>
      <c r="E13" s="159">
        <v>9.5</v>
      </c>
      <c r="F13" s="159">
        <v>10.299999999999999</v>
      </c>
      <c r="G13" s="159">
        <v>8.8223998244298532</v>
      </c>
      <c r="H13" s="159">
        <v>7.7</v>
      </c>
      <c r="I13" s="159">
        <v>9</v>
      </c>
      <c r="J13" s="159">
        <v>8</v>
      </c>
      <c r="K13" s="159">
        <v>8</v>
      </c>
      <c r="L13" s="159">
        <v>9</v>
      </c>
      <c r="M13" s="159">
        <v>9</v>
      </c>
    </row>
    <row r="14" spans="1:15" x14ac:dyDescent="0.15">
      <c r="B14" s="29" t="s">
        <v>24</v>
      </c>
      <c r="C14" s="29" t="s">
        <v>72</v>
      </c>
      <c r="D14" s="141">
        <v>5.2000000000000011</v>
      </c>
      <c r="E14" s="267">
        <v>-0.39999999999999991</v>
      </c>
      <c r="F14" s="141">
        <v>5.9</v>
      </c>
      <c r="G14" s="141">
        <v>4.4166864792699201</v>
      </c>
      <c r="H14" s="141">
        <v>5</v>
      </c>
      <c r="I14" s="141">
        <v>6.8</v>
      </c>
      <c r="J14" s="141">
        <v>5.5</v>
      </c>
      <c r="K14" s="267">
        <v>0.4</v>
      </c>
      <c r="L14" s="141">
        <v>5.7710049240276993</v>
      </c>
      <c r="M14" s="141">
        <v>5.9469404016967822</v>
      </c>
    </row>
    <row r="15" spans="1:15" x14ac:dyDescent="0.15">
      <c r="B15" s="29" t="s">
        <v>25</v>
      </c>
      <c r="C15" s="29" t="s">
        <v>73</v>
      </c>
      <c r="D15" s="160">
        <v>0.99941491726930187</v>
      </c>
      <c r="E15" s="160">
        <v>0.97556792285364746</v>
      </c>
      <c r="F15" s="160">
        <v>0.97716857223849574</v>
      </c>
      <c r="G15" s="160">
        <v>0.9741145870448229</v>
      </c>
      <c r="H15" s="160">
        <v>1.0424142324571752</v>
      </c>
      <c r="I15" s="160">
        <v>1.0990474016270961</v>
      </c>
      <c r="J15" s="160">
        <v>1.0545471556886228</v>
      </c>
      <c r="K15" s="160">
        <v>1.0109501683431052</v>
      </c>
      <c r="L15" s="160">
        <v>1.0316370057792863</v>
      </c>
      <c r="M15" s="160">
        <v>1.1904250421973301</v>
      </c>
    </row>
    <row r="16" spans="1:15" x14ac:dyDescent="0.15">
      <c r="B16" s="29" t="s">
        <v>192</v>
      </c>
      <c r="C16" s="29" t="s">
        <v>641</v>
      </c>
      <c r="D16" s="161">
        <v>10.352499120980847</v>
      </c>
      <c r="E16" s="161">
        <v>7.5547187919026779</v>
      </c>
      <c r="F16" s="161">
        <v>9.24</v>
      </c>
      <c r="G16" s="161">
        <v>16.359539939495242</v>
      </c>
      <c r="H16" s="161">
        <v>5.4156281527001493</v>
      </c>
      <c r="I16" s="161">
        <v>6.4231804432108497</v>
      </c>
      <c r="J16" s="161">
        <v>3.95</v>
      </c>
      <c r="K16" s="161">
        <v>6.22</v>
      </c>
      <c r="L16" s="161">
        <v>8.1199999999999992</v>
      </c>
      <c r="M16" s="161">
        <v>11.659999999999998</v>
      </c>
    </row>
    <row r="17" spans="1:14" x14ac:dyDescent="0.15">
      <c r="A17" s="44" t="s">
        <v>35</v>
      </c>
      <c r="B17" s="29" t="s">
        <v>154</v>
      </c>
      <c r="C17" s="29" t="s">
        <v>334</v>
      </c>
      <c r="D17" s="135">
        <v>7.0563864177666176</v>
      </c>
      <c r="E17" s="135">
        <v>0.78451753756848386</v>
      </c>
      <c r="F17" s="135">
        <v>7.9049752605811667</v>
      </c>
      <c r="G17" s="135">
        <v>6.7844393221666524</v>
      </c>
      <c r="H17" s="135">
        <v>7.9414263470876554</v>
      </c>
      <c r="I17" s="135">
        <v>10.164731883480103</v>
      </c>
      <c r="J17" s="135">
        <v>7.75</v>
      </c>
      <c r="K17" s="135">
        <v>0.6133333333333334</v>
      </c>
      <c r="L17" s="135">
        <v>7.373333333333334</v>
      </c>
      <c r="M17" s="135">
        <v>7.28</v>
      </c>
    </row>
    <row r="18" spans="1:14" ht="15" x14ac:dyDescent="0.15">
      <c r="A18" s="44" t="s">
        <v>35</v>
      </c>
      <c r="B18" s="29" t="s">
        <v>499</v>
      </c>
      <c r="C18" s="29" t="s">
        <v>498</v>
      </c>
      <c r="D18" s="230">
        <v>4.5</v>
      </c>
      <c r="E18" s="230">
        <v>4.1973823970088757</v>
      </c>
      <c r="F18" s="230">
        <v>3.9966256405712057</v>
      </c>
      <c r="G18" s="230">
        <v>3.7004738296560604</v>
      </c>
      <c r="H18" s="230">
        <v>3.5003133856527473</v>
      </c>
      <c r="I18" s="230">
        <v>4.4013319407893334</v>
      </c>
      <c r="J18" s="230">
        <v>4</v>
      </c>
      <c r="K18" s="230">
        <v>3.6666666666666665</v>
      </c>
      <c r="L18" s="230">
        <v>3.5</v>
      </c>
      <c r="M18" s="230">
        <v>3.5</v>
      </c>
      <c r="N18" s="20" t="s">
        <v>300</v>
      </c>
    </row>
    <row r="19" spans="1:14" x14ac:dyDescent="0.15">
      <c r="B19" s="29"/>
      <c r="C19" s="29"/>
      <c r="D19" s="29"/>
      <c r="E19" s="29"/>
      <c r="F19" s="29"/>
      <c r="G19" s="29"/>
      <c r="H19" s="29"/>
      <c r="I19" s="29"/>
      <c r="J19" s="136"/>
      <c r="K19" s="29"/>
      <c r="L19" s="29"/>
      <c r="M19" s="29"/>
    </row>
    <row r="20" spans="1:14" x14ac:dyDescent="0.15">
      <c r="B20" s="29"/>
      <c r="C20" s="56"/>
      <c r="D20" s="56"/>
      <c r="E20" s="56"/>
      <c r="F20" s="56"/>
      <c r="G20" s="56"/>
      <c r="H20" s="29"/>
      <c r="I20" s="29"/>
      <c r="J20" s="29"/>
      <c r="K20" s="29"/>
      <c r="L20" s="29"/>
      <c r="M20" s="29"/>
    </row>
    <row r="21" spans="1:14" ht="15" x14ac:dyDescent="0.15">
      <c r="B21" s="177" t="s">
        <v>643</v>
      </c>
      <c r="C21" s="177" t="s">
        <v>642</v>
      </c>
      <c r="D21" s="56"/>
      <c r="E21" s="56"/>
      <c r="F21" s="56"/>
      <c r="G21" s="56"/>
      <c r="H21" s="29"/>
      <c r="I21" s="29"/>
      <c r="J21" s="29"/>
      <c r="K21" s="29"/>
      <c r="L21" s="29"/>
      <c r="M21" s="29"/>
    </row>
    <row r="22" spans="1:14" ht="15" x14ac:dyDescent="0.15">
      <c r="B22" s="178" t="s">
        <v>645</v>
      </c>
      <c r="C22" s="178" t="s">
        <v>644</v>
      </c>
      <c r="D22" s="56"/>
      <c r="E22" s="56"/>
      <c r="F22" s="56"/>
      <c r="G22" s="56"/>
      <c r="H22" s="29"/>
      <c r="I22" s="29"/>
      <c r="J22" s="29"/>
      <c r="K22" s="29"/>
      <c r="L22" s="29"/>
      <c r="M22" s="29"/>
    </row>
    <row r="23" spans="1:14" x14ac:dyDescent="0.15">
      <c r="B23" s="29"/>
      <c r="C23" s="56"/>
      <c r="D23" s="56"/>
      <c r="E23" s="56"/>
      <c r="F23" s="56"/>
      <c r="G23" s="56"/>
      <c r="H23" s="29"/>
      <c r="I23" s="29"/>
      <c r="J23" s="29"/>
      <c r="K23" s="29"/>
      <c r="L23" s="29"/>
      <c r="M23" s="29"/>
    </row>
    <row r="24" spans="1:14" x14ac:dyDescent="0.15">
      <c r="B24" s="29"/>
      <c r="C24" s="29"/>
      <c r="D24" s="117"/>
      <c r="E24" s="117"/>
      <c r="F24" s="117"/>
      <c r="G24" s="117"/>
      <c r="H24" s="117"/>
      <c r="I24" s="117"/>
      <c r="J24" s="117"/>
      <c r="K24" s="29"/>
      <c r="L24" s="29"/>
      <c r="M24" s="29"/>
    </row>
    <row r="25" spans="1:14" x14ac:dyDescent="0.15">
      <c r="B25" s="29"/>
      <c r="C25" s="29"/>
      <c r="D25" s="139"/>
      <c r="E25" s="139"/>
      <c r="F25" s="139"/>
      <c r="G25" s="139"/>
      <c r="H25" s="139"/>
      <c r="I25" s="139"/>
      <c r="J25" s="139"/>
      <c r="K25" s="29"/>
      <c r="L25" s="29"/>
      <c r="M25" s="29"/>
    </row>
    <row r="26" spans="1:14" x14ac:dyDescent="0.15">
      <c r="C26" s="138"/>
      <c r="D26" s="117"/>
      <c r="E26" s="117"/>
      <c r="F26" s="117"/>
      <c r="G26" s="117"/>
      <c r="H26" s="117"/>
      <c r="I26" s="117"/>
      <c r="J26" s="117"/>
    </row>
    <row r="27" spans="1:14" x14ac:dyDescent="0.15">
      <c r="C27" s="117"/>
      <c r="D27" s="139"/>
      <c r="E27" s="139"/>
      <c r="F27" s="139"/>
      <c r="G27" s="139"/>
      <c r="H27" s="139"/>
      <c r="I27" s="139"/>
      <c r="J27" s="139"/>
    </row>
    <row r="28" spans="1:14" x14ac:dyDescent="0.15">
      <c r="C28" s="140"/>
      <c r="D28" s="140"/>
      <c r="E28" s="140"/>
      <c r="F28" s="140"/>
      <c r="G28" s="140"/>
      <c r="H28" s="117"/>
      <c r="I28" s="117"/>
      <c r="J28" s="117"/>
    </row>
    <row r="29" spans="1:14" x14ac:dyDescent="0.15">
      <c r="D29" s="139"/>
      <c r="E29" s="139"/>
      <c r="F29" s="139"/>
      <c r="G29" s="139"/>
      <c r="H29" s="139"/>
      <c r="I29" s="139"/>
      <c r="J29" s="139"/>
    </row>
    <row r="30" spans="1:14" x14ac:dyDescent="0.15">
      <c r="D30" s="117"/>
      <c r="E30" s="117"/>
      <c r="F30" s="117"/>
      <c r="G30" s="117"/>
      <c r="H30" s="117"/>
      <c r="I30" s="117"/>
      <c r="J30" s="117"/>
    </row>
    <row r="31" spans="1:14" x14ac:dyDescent="0.15">
      <c r="D31" s="139"/>
      <c r="E31" s="139"/>
      <c r="F31" s="139"/>
      <c r="G31" s="139"/>
      <c r="H31" s="139"/>
      <c r="I31" s="139"/>
      <c r="J31" s="139"/>
    </row>
    <row r="32" spans="1:14" x14ac:dyDescent="0.15">
      <c r="D32" s="117"/>
      <c r="E32" s="117"/>
      <c r="F32" s="117"/>
      <c r="G32" s="117"/>
      <c r="H32" s="117"/>
      <c r="I32" s="117"/>
      <c r="J32" s="117"/>
    </row>
    <row r="33" spans="4:10" x14ac:dyDescent="0.15">
      <c r="D33" s="139"/>
      <c r="E33" s="139"/>
      <c r="F33" s="139"/>
      <c r="G33" s="139"/>
      <c r="H33" s="139"/>
      <c r="I33" s="139"/>
      <c r="J33" s="139"/>
    </row>
  </sheetData>
  <phoneticPr fontId="0" type="noConversion"/>
  <pageMargins left="0.75" right="0.75" top="1" bottom="1" header="0.5" footer="0.5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AB67"/>
  <sheetViews>
    <sheetView showGridLines="0" topLeftCell="B1" workbookViewId="0">
      <selection activeCell="D42" sqref="D42"/>
    </sheetView>
  </sheetViews>
  <sheetFormatPr baseColWidth="10" defaultColWidth="8.83203125" defaultRowHeight="13" x14ac:dyDescent="0.15"/>
  <cols>
    <col min="1" max="1" width="3" style="60" customWidth="1"/>
    <col min="2" max="2" width="52.5" customWidth="1"/>
    <col min="3" max="3" width="45.1640625" customWidth="1"/>
    <col min="4" max="20" width="12" customWidth="1"/>
    <col min="21" max="22" width="10.1640625" customWidth="1"/>
    <col min="23" max="23" width="10.5" bestFit="1" customWidth="1"/>
    <col min="26" max="27" width="10.5" bestFit="1" customWidth="1"/>
  </cols>
  <sheetData>
    <row r="1" spans="1:27" s="2" customFormat="1" ht="18" x14ac:dyDescent="0.2">
      <c r="A1" s="15"/>
      <c r="B1" s="19" t="s">
        <v>226</v>
      </c>
      <c r="C1" s="19" t="s">
        <v>227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9"/>
      <c r="X1" s="9"/>
      <c r="Y1" s="9"/>
      <c r="Z1" s="9"/>
      <c r="AA1" s="9"/>
    </row>
    <row r="2" spans="1:27" s="5" customFormat="1" x14ac:dyDescent="0.15">
      <c r="A2" s="57"/>
      <c r="W2" s="130"/>
      <c r="X2" s="130"/>
      <c r="Y2" s="130"/>
      <c r="Z2" s="130"/>
      <c r="AA2" s="130"/>
    </row>
    <row r="3" spans="1:27" x14ac:dyDescent="0.15">
      <c r="B3" s="1" t="s">
        <v>198</v>
      </c>
      <c r="C3" s="1" t="s">
        <v>199</v>
      </c>
      <c r="D3" s="97" t="s">
        <v>703</v>
      </c>
      <c r="E3" s="97" t="s">
        <v>701</v>
      </c>
      <c r="F3" s="97" t="s">
        <v>698</v>
      </c>
      <c r="G3" s="97" t="s">
        <v>681</v>
      </c>
      <c r="H3" s="97" t="s">
        <v>564</v>
      </c>
      <c r="I3" s="97" t="s">
        <v>562</v>
      </c>
      <c r="J3" s="97" t="s">
        <v>550</v>
      </c>
      <c r="K3" s="97" t="s">
        <v>516</v>
      </c>
      <c r="L3" s="97" t="s">
        <v>468</v>
      </c>
      <c r="M3" s="97" t="s">
        <v>465</v>
      </c>
      <c r="N3" s="97" t="s">
        <v>460</v>
      </c>
      <c r="O3" s="97" t="s">
        <v>195</v>
      </c>
      <c r="P3" s="97" t="s">
        <v>185</v>
      </c>
      <c r="Q3" s="97" t="s">
        <v>183</v>
      </c>
      <c r="R3" s="97" t="s">
        <v>181</v>
      </c>
      <c r="S3" s="97" t="s">
        <v>179</v>
      </c>
      <c r="T3" s="97" t="s">
        <v>176</v>
      </c>
      <c r="U3" s="97" t="s">
        <v>172</v>
      </c>
      <c r="V3" s="97" t="s">
        <v>173</v>
      </c>
      <c r="W3" s="97" t="s">
        <v>168</v>
      </c>
      <c r="X3" s="97" t="s">
        <v>169</v>
      </c>
      <c r="Y3" s="36" t="s">
        <v>170</v>
      </c>
      <c r="Z3" s="36" t="s">
        <v>171</v>
      </c>
      <c r="AA3" s="36" t="s">
        <v>74</v>
      </c>
    </row>
    <row r="4" spans="1:27" x14ac:dyDescent="0.15">
      <c r="B4" s="22" t="s">
        <v>1</v>
      </c>
      <c r="C4" s="22" t="s">
        <v>38</v>
      </c>
      <c r="D4" s="40"/>
      <c r="E4" s="38"/>
      <c r="F4" s="40"/>
      <c r="G4" s="38"/>
      <c r="H4" s="40"/>
      <c r="I4" s="38"/>
      <c r="J4" s="40"/>
      <c r="K4" s="38"/>
      <c r="L4" s="40"/>
      <c r="M4" s="38"/>
      <c r="N4" s="40"/>
      <c r="O4" s="38"/>
      <c r="P4" s="40"/>
      <c r="Q4" s="38"/>
      <c r="R4" s="40"/>
      <c r="S4" s="38"/>
      <c r="T4" s="22"/>
      <c r="U4" s="38"/>
      <c r="V4" s="22"/>
      <c r="W4" s="38"/>
      <c r="X4" s="22"/>
      <c r="Y4" s="38"/>
      <c r="Z4" s="22"/>
      <c r="AA4" s="38"/>
    </row>
    <row r="5" spans="1:27" s="79" customFormat="1" x14ac:dyDescent="0.15">
      <c r="A5" s="305"/>
      <c r="B5" s="24" t="s">
        <v>228</v>
      </c>
      <c r="C5" s="24" t="s">
        <v>228</v>
      </c>
      <c r="D5" s="154">
        <v>13630</v>
      </c>
      <c r="E5" s="115">
        <v>11610</v>
      </c>
      <c r="F5" s="154">
        <v>12228</v>
      </c>
      <c r="G5" s="115">
        <v>11994</v>
      </c>
      <c r="H5" s="154">
        <v>12169</v>
      </c>
      <c r="I5" s="115">
        <v>11109</v>
      </c>
      <c r="J5" s="154">
        <v>10324</v>
      </c>
      <c r="K5" s="115">
        <v>9358</v>
      </c>
      <c r="L5" s="154">
        <v>9433</v>
      </c>
      <c r="M5" s="115">
        <v>18079</v>
      </c>
      <c r="N5" s="154">
        <v>17439</v>
      </c>
      <c r="O5" s="115">
        <v>17129</v>
      </c>
      <c r="P5" s="154">
        <v>17688</v>
      </c>
      <c r="Q5" s="115">
        <v>17609</v>
      </c>
      <c r="R5" s="154">
        <v>18884</v>
      </c>
      <c r="S5" s="115">
        <v>18611</v>
      </c>
      <c r="T5" s="116">
        <v>19147</v>
      </c>
      <c r="U5" s="115">
        <v>18748</v>
      </c>
      <c r="V5" s="116">
        <v>20140</v>
      </c>
      <c r="W5" s="115">
        <v>19952</v>
      </c>
      <c r="X5" s="116">
        <v>19374</v>
      </c>
      <c r="Y5" s="115">
        <v>18679</v>
      </c>
      <c r="Z5" s="116">
        <v>17708</v>
      </c>
      <c r="AA5" s="115">
        <v>17502</v>
      </c>
    </row>
    <row r="6" spans="1:27" s="79" customFormat="1" x14ac:dyDescent="0.15">
      <c r="A6" s="305"/>
      <c r="B6" s="24" t="s">
        <v>229</v>
      </c>
      <c r="C6" s="24" t="s">
        <v>230</v>
      </c>
      <c r="D6" s="154">
        <v>8031</v>
      </c>
      <c r="E6" s="115">
        <v>4971</v>
      </c>
      <c r="F6" s="154">
        <v>5135</v>
      </c>
      <c r="G6" s="115">
        <v>5209</v>
      </c>
      <c r="H6" s="154">
        <v>5460</v>
      </c>
      <c r="I6" s="115">
        <v>6020</v>
      </c>
      <c r="J6" s="154">
        <v>3453</v>
      </c>
      <c r="K6" s="115">
        <v>2653</v>
      </c>
      <c r="L6" s="154">
        <v>2629</v>
      </c>
      <c r="M6" s="115">
        <v>3238</v>
      </c>
      <c r="N6" s="154">
        <v>3282</v>
      </c>
      <c r="O6" s="115">
        <v>3378</v>
      </c>
      <c r="P6" s="154">
        <v>3270</v>
      </c>
      <c r="Q6" s="115">
        <v>3068</v>
      </c>
      <c r="R6" s="154">
        <v>3203</v>
      </c>
      <c r="S6" s="115">
        <v>3509</v>
      </c>
      <c r="T6" s="116">
        <v>3404</v>
      </c>
      <c r="U6" s="115">
        <v>3443</v>
      </c>
      <c r="V6" s="116">
        <v>3666</v>
      </c>
      <c r="W6" s="115">
        <v>3950</v>
      </c>
      <c r="X6" s="116">
        <v>3786</v>
      </c>
      <c r="Y6" s="115">
        <v>3772</v>
      </c>
      <c r="Z6" s="116">
        <v>3610</v>
      </c>
      <c r="AA6" s="115">
        <v>3658</v>
      </c>
    </row>
    <row r="7" spans="1:27" s="79" customFormat="1" x14ac:dyDescent="0.15">
      <c r="A7" s="305"/>
      <c r="B7" s="24" t="s">
        <v>231</v>
      </c>
      <c r="C7" s="24" t="s">
        <v>232</v>
      </c>
      <c r="D7" s="154">
        <v>80570</v>
      </c>
      <c r="E7" s="115">
        <v>74490</v>
      </c>
      <c r="F7" s="154">
        <v>74916</v>
      </c>
      <c r="G7" s="115">
        <v>73712</v>
      </c>
      <c r="H7" s="154">
        <v>74205</v>
      </c>
      <c r="I7" s="115">
        <v>74429</v>
      </c>
      <c r="J7" s="154">
        <v>70164</v>
      </c>
      <c r="K7" s="115">
        <v>69395</v>
      </c>
      <c r="L7" s="154">
        <v>69328</v>
      </c>
      <c r="M7" s="115">
        <v>82172</v>
      </c>
      <c r="N7" s="154">
        <v>81671</v>
      </c>
      <c r="O7" s="115">
        <v>80883</v>
      </c>
      <c r="P7" s="154">
        <v>82236</v>
      </c>
      <c r="Q7" s="115">
        <v>81494</v>
      </c>
      <c r="R7" s="154">
        <v>83942</v>
      </c>
      <c r="S7" s="115">
        <v>84811</v>
      </c>
      <c r="T7" s="116">
        <v>86801</v>
      </c>
      <c r="U7" s="115">
        <v>85472</v>
      </c>
      <c r="V7" s="116">
        <v>89062</v>
      </c>
      <c r="W7" s="115">
        <v>89515</v>
      </c>
      <c r="X7" s="116">
        <v>88411</v>
      </c>
      <c r="Y7" s="115">
        <v>83265</v>
      </c>
      <c r="Z7" s="116">
        <v>79649</v>
      </c>
      <c r="AA7" s="115">
        <v>79313</v>
      </c>
    </row>
    <row r="8" spans="1:27" s="79" customFormat="1" x14ac:dyDescent="0.15">
      <c r="A8" s="305"/>
      <c r="B8" s="24" t="s">
        <v>233</v>
      </c>
      <c r="C8" s="24" t="s">
        <v>234</v>
      </c>
      <c r="D8" s="154">
        <v>1310</v>
      </c>
      <c r="E8" s="115">
        <v>2589</v>
      </c>
      <c r="F8" s="154">
        <v>2672</v>
      </c>
      <c r="G8" s="115">
        <v>2511</v>
      </c>
      <c r="H8" s="154">
        <v>2517</v>
      </c>
      <c r="I8" s="115">
        <v>2514</v>
      </c>
      <c r="J8" s="154">
        <v>2492</v>
      </c>
      <c r="K8" s="115">
        <v>1789</v>
      </c>
      <c r="L8" s="154">
        <v>1136</v>
      </c>
      <c r="M8" s="115">
        <v>1419</v>
      </c>
      <c r="N8" s="154">
        <v>1371</v>
      </c>
      <c r="O8" s="115">
        <v>1104</v>
      </c>
      <c r="P8" s="154">
        <v>1098</v>
      </c>
      <c r="Q8" s="115">
        <v>1073</v>
      </c>
      <c r="R8" s="154">
        <v>1053</v>
      </c>
      <c r="S8" s="115">
        <v>1046</v>
      </c>
      <c r="T8" s="116">
        <v>1059</v>
      </c>
      <c r="U8" s="115">
        <v>1056</v>
      </c>
      <c r="V8" s="116">
        <v>1089</v>
      </c>
      <c r="W8" s="115">
        <v>1086</v>
      </c>
      <c r="X8" s="116">
        <v>1056</v>
      </c>
      <c r="Y8" s="115">
        <v>1030</v>
      </c>
      <c r="Z8" s="116">
        <v>1001</v>
      </c>
      <c r="AA8" s="115">
        <v>997</v>
      </c>
    </row>
    <row r="9" spans="1:27" s="79" customFormat="1" x14ac:dyDescent="0.15">
      <c r="A9" s="305"/>
      <c r="B9" s="24" t="s">
        <v>385</v>
      </c>
      <c r="C9" s="24" t="s">
        <v>410</v>
      </c>
      <c r="D9" s="154">
        <v>3221</v>
      </c>
      <c r="E9" s="115">
        <v>3271</v>
      </c>
      <c r="F9" s="154">
        <v>4093</v>
      </c>
      <c r="G9" s="115">
        <v>4014</v>
      </c>
      <c r="H9" s="154">
        <v>3614</v>
      </c>
      <c r="I9" s="115">
        <v>2347</v>
      </c>
      <c r="J9" s="154">
        <v>2435</v>
      </c>
      <c r="K9" s="115">
        <v>2265</v>
      </c>
      <c r="L9" s="154">
        <v>2083</v>
      </c>
      <c r="M9" s="115">
        <v>1901</v>
      </c>
      <c r="N9" s="154">
        <v>2564</v>
      </c>
      <c r="O9" s="115">
        <v>3230</v>
      </c>
      <c r="P9" s="154">
        <v>3254</v>
      </c>
      <c r="Q9" s="115">
        <v>2170</v>
      </c>
      <c r="R9" s="154">
        <v>1999</v>
      </c>
      <c r="S9" s="115">
        <v>2120</v>
      </c>
      <c r="T9" s="116">
        <v>2062</v>
      </c>
      <c r="U9" s="115">
        <v>1615</v>
      </c>
      <c r="V9" s="116">
        <v>1419</v>
      </c>
      <c r="W9" s="115">
        <v>1963</v>
      </c>
      <c r="X9" s="116">
        <v>2499</v>
      </c>
      <c r="Y9" s="115">
        <v>2489</v>
      </c>
      <c r="Z9" s="116">
        <v>2731</v>
      </c>
      <c r="AA9" s="115">
        <v>3770</v>
      </c>
    </row>
    <row r="10" spans="1:27" s="287" customFormat="1" x14ac:dyDescent="0.15">
      <c r="A10" s="60"/>
      <c r="B10" s="26" t="s">
        <v>235</v>
      </c>
      <c r="C10" s="26" t="s">
        <v>236</v>
      </c>
      <c r="D10" s="272">
        <v>1720</v>
      </c>
      <c r="E10" s="308">
        <v>1700</v>
      </c>
      <c r="F10" s="272">
        <v>1734</v>
      </c>
      <c r="G10" s="308">
        <v>960</v>
      </c>
      <c r="H10" s="272">
        <v>905</v>
      </c>
      <c r="I10" s="308">
        <v>1021</v>
      </c>
      <c r="J10" s="272">
        <v>1278</v>
      </c>
      <c r="K10" s="308">
        <v>643</v>
      </c>
      <c r="L10" s="272">
        <v>902</v>
      </c>
      <c r="M10" s="308">
        <v>1655</v>
      </c>
      <c r="N10" s="272">
        <v>1674</v>
      </c>
      <c r="O10" s="308">
        <v>1476</v>
      </c>
      <c r="P10" s="272">
        <v>1363</v>
      </c>
      <c r="Q10" s="308">
        <v>1547</v>
      </c>
      <c r="R10" s="309">
        <v>1400</v>
      </c>
      <c r="S10" s="308">
        <v>1368</v>
      </c>
      <c r="T10" s="309">
        <v>1334</v>
      </c>
      <c r="U10" s="308">
        <v>1218</v>
      </c>
      <c r="V10" s="125">
        <v>1283</v>
      </c>
      <c r="W10" s="308">
        <v>1277</v>
      </c>
      <c r="X10" s="125">
        <v>1239</v>
      </c>
      <c r="Y10" s="308">
        <v>1318</v>
      </c>
      <c r="Z10" s="125">
        <v>1353</v>
      </c>
      <c r="AA10" s="308">
        <v>1176</v>
      </c>
    </row>
    <row r="11" spans="1:27" s="58" customFormat="1" x14ac:dyDescent="0.15">
      <c r="A11" s="304"/>
      <c r="B11" s="23" t="s">
        <v>243</v>
      </c>
      <c r="C11" s="23" t="s">
        <v>244</v>
      </c>
      <c r="D11" s="153">
        <f t="shared" ref="D11:I11" si="0">SUM(D5:D10)</f>
        <v>108482</v>
      </c>
      <c r="E11" s="113">
        <f t="shared" si="0"/>
        <v>98631</v>
      </c>
      <c r="F11" s="153">
        <f t="shared" si="0"/>
        <v>100778</v>
      </c>
      <c r="G11" s="113">
        <f t="shared" si="0"/>
        <v>98400</v>
      </c>
      <c r="H11" s="153">
        <f t="shared" si="0"/>
        <v>98870</v>
      </c>
      <c r="I11" s="113">
        <f t="shared" si="0"/>
        <v>97440</v>
      </c>
      <c r="J11" s="153">
        <f t="shared" ref="J11:O11" si="1">SUM(J5:J10)</f>
        <v>90146</v>
      </c>
      <c r="K11" s="113">
        <f t="shared" si="1"/>
        <v>86103</v>
      </c>
      <c r="L11" s="153">
        <f t="shared" si="1"/>
        <v>85511</v>
      </c>
      <c r="M11" s="113">
        <f t="shared" si="1"/>
        <v>108464</v>
      </c>
      <c r="N11" s="153">
        <f t="shared" si="1"/>
        <v>108001</v>
      </c>
      <c r="O11" s="113">
        <f t="shared" si="1"/>
        <v>107200</v>
      </c>
      <c r="P11" s="153">
        <f t="shared" ref="P11:AA11" si="2">SUM(P5:P10)</f>
        <v>108909</v>
      </c>
      <c r="Q11" s="113">
        <f>SUM(Q5:Q10)</f>
        <v>106961</v>
      </c>
      <c r="R11" s="108">
        <f t="shared" si="2"/>
        <v>110481</v>
      </c>
      <c r="S11" s="113">
        <f t="shared" si="2"/>
        <v>111465</v>
      </c>
      <c r="T11" s="108">
        <f t="shared" si="2"/>
        <v>113807</v>
      </c>
      <c r="U11" s="113">
        <f t="shared" si="2"/>
        <v>111552</v>
      </c>
      <c r="V11" s="114">
        <f t="shared" si="2"/>
        <v>116659</v>
      </c>
      <c r="W11" s="113">
        <f t="shared" si="2"/>
        <v>117743</v>
      </c>
      <c r="X11" s="114">
        <f t="shared" si="2"/>
        <v>116365</v>
      </c>
      <c r="Y11" s="113">
        <f t="shared" si="2"/>
        <v>110553</v>
      </c>
      <c r="Z11" s="114">
        <f t="shared" si="2"/>
        <v>106052</v>
      </c>
      <c r="AA11" s="113">
        <f t="shared" si="2"/>
        <v>106416</v>
      </c>
    </row>
    <row r="12" spans="1:27" x14ac:dyDescent="0.15">
      <c r="B12" s="15"/>
      <c r="C12" s="15"/>
      <c r="D12" s="106"/>
      <c r="E12" s="102"/>
      <c r="F12" s="106"/>
      <c r="G12" s="102"/>
      <c r="H12" s="106"/>
      <c r="I12" s="102"/>
      <c r="J12" s="106"/>
      <c r="K12" s="102"/>
      <c r="L12" s="106"/>
      <c r="M12" s="102"/>
      <c r="N12" s="106"/>
      <c r="O12" s="102"/>
      <c r="P12" s="106"/>
      <c r="Q12" s="102"/>
      <c r="R12" s="117"/>
      <c r="S12" s="102"/>
      <c r="T12" s="117"/>
      <c r="U12" s="102"/>
      <c r="V12" s="65"/>
      <c r="W12" s="102"/>
      <c r="X12" s="65"/>
      <c r="Y12" s="102"/>
      <c r="Z12" s="65"/>
      <c r="AA12" s="102"/>
    </row>
    <row r="13" spans="1:27" x14ac:dyDescent="0.15">
      <c r="B13" s="15" t="s">
        <v>237</v>
      </c>
      <c r="C13" s="15" t="s">
        <v>238</v>
      </c>
      <c r="D13" s="106">
        <v>29882</v>
      </c>
      <c r="E13" s="102">
        <v>27604</v>
      </c>
      <c r="F13" s="106">
        <v>28167</v>
      </c>
      <c r="G13" s="102">
        <v>28384</v>
      </c>
      <c r="H13" s="106">
        <v>28539</v>
      </c>
      <c r="I13" s="102">
        <v>28614</v>
      </c>
      <c r="J13" s="106">
        <v>24983</v>
      </c>
      <c r="K13" s="102">
        <v>24391</v>
      </c>
      <c r="L13" s="106">
        <v>25577</v>
      </c>
      <c r="M13" s="102">
        <v>33328</v>
      </c>
      <c r="N13" s="106">
        <v>32927</v>
      </c>
      <c r="O13" s="102">
        <v>32302</v>
      </c>
      <c r="P13" s="106">
        <v>31890</v>
      </c>
      <c r="Q13" s="102">
        <v>31837</v>
      </c>
      <c r="R13" s="117">
        <v>32650</v>
      </c>
      <c r="S13" s="102">
        <v>31680</v>
      </c>
      <c r="T13" s="117">
        <v>30605</v>
      </c>
      <c r="U13" s="102">
        <v>30796</v>
      </c>
      <c r="V13" s="65">
        <v>33130</v>
      </c>
      <c r="W13" s="102">
        <v>35380</v>
      </c>
      <c r="X13" s="65">
        <v>36121</v>
      </c>
      <c r="Y13" s="102">
        <v>35433</v>
      </c>
      <c r="Z13" s="65">
        <v>35271</v>
      </c>
      <c r="AA13" s="102">
        <v>34547</v>
      </c>
    </row>
    <row r="14" spans="1:27" x14ac:dyDescent="0.15">
      <c r="B14" s="15" t="s">
        <v>239</v>
      </c>
      <c r="C14" s="37" t="s">
        <v>697</v>
      </c>
      <c r="D14" s="106">
        <v>227</v>
      </c>
      <c r="E14" s="102">
        <v>144</v>
      </c>
      <c r="F14" s="106">
        <v>226</v>
      </c>
      <c r="G14" s="102">
        <v>203</v>
      </c>
      <c r="H14" s="106">
        <v>168</v>
      </c>
      <c r="I14" s="102">
        <v>208</v>
      </c>
      <c r="J14" s="106">
        <v>160</v>
      </c>
      <c r="K14" s="102">
        <v>210</v>
      </c>
      <c r="L14" s="106">
        <v>292</v>
      </c>
      <c r="M14" s="102">
        <v>545</v>
      </c>
      <c r="N14" s="106">
        <v>203</v>
      </c>
      <c r="O14" s="102">
        <v>261</v>
      </c>
      <c r="P14" s="106">
        <v>220</v>
      </c>
      <c r="Q14" s="102">
        <v>317</v>
      </c>
      <c r="R14" s="117">
        <v>180</v>
      </c>
      <c r="S14" s="102">
        <v>162</v>
      </c>
      <c r="T14" s="117">
        <v>194</v>
      </c>
      <c r="U14" s="102">
        <v>1003</v>
      </c>
      <c r="V14" s="65">
        <v>823</v>
      </c>
      <c r="W14" s="102">
        <v>521</v>
      </c>
      <c r="X14" s="65">
        <v>642</v>
      </c>
      <c r="Y14" s="102">
        <v>282</v>
      </c>
      <c r="Z14" s="65">
        <v>302</v>
      </c>
      <c r="AA14" s="102">
        <v>442</v>
      </c>
    </row>
    <row r="15" spans="1:27" x14ac:dyDescent="0.15">
      <c r="B15" s="15" t="s">
        <v>240</v>
      </c>
      <c r="C15" s="15" t="s">
        <v>241</v>
      </c>
      <c r="D15" s="106">
        <v>32</v>
      </c>
      <c r="E15" s="102">
        <v>118</v>
      </c>
      <c r="F15" s="106">
        <v>126</v>
      </c>
      <c r="G15" s="102">
        <v>1739</v>
      </c>
      <c r="H15" s="106">
        <v>1937</v>
      </c>
      <c r="I15" s="102">
        <v>802</v>
      </c>
      <c r="J15" s="106">
        <v>1</v>
      </c>
      <c r="K15" s="102">
        <v>1</v>
      </c>
      <c r="L15" s="106">
        <v>3379</v>
      </c>
      <c r="M15" s="102">
        <v>155</v>
      </c>
      <c r="N15" s="106">
        <v>219</v>
      </c>
      <c r="O15" s="102">
        <v>180</v>
      </c>
      <c r="P15" s="106">
        <v>93</v>
      </c>
      <c r="Q15" s="102">
        <v>94</v>
      </c>
      <c r="R15" s="117">
        <v>99</v>
      </c>
      <c r="S15" s="102">
        <v>100</v>
      </c>
      <c r="T15" s="117">
        <v>105</v>
      </c>
      <c r="U15" s="102">
        <v>144</v>
      </c>
      <c r="V15" s="65">
        <v>146</v>
      </c>
      <c r="W15" s="102">
        <v>102</v>
      </c>
      <c r="X15" s="65">
        <v>102</v>
      </c>
      <c r="Y15" s="102">
        <v>58</v>
      </c>
      <c r="Z15" s="65">
        <v>1076</v>
      </c>
      <c r="AA15" s="102">
        <v>55</v>
      </c>
    </row>
    <row r="16" spans="1:27" s="287" customFormat="1" x14ac:dyDescent="0.15">
      <c r="A16" s="60"/>
      <c r="B16" s="26" t="s">
        <v>242</v>
      </c>
      <c r="C16" s="26" t="s">
        <v>41</v>
      </c>
      <c r="D16" s="272">
        <v>3649</v>
      </c>
      <c r="E16" s="308">
        <v>2518</v>
      </c>
      <c r="F16" s="272">
        <v>3344</v>
      </c>
      <c r="G16" s="308">
        <v>2332</v>
      </c>
      <c r="H16" s="272">
        <v>2017</v>
      </c>
      <c r="I16" s="308">
        <v>2323</v>
      </c>
      <c r="J16" s="272">
        <v>16924</v>
      </c>
      <c r="K16" s="308">
        <v>4338</v>
      </c>
      <c r="L16" s="272">
        <v>2644</v>
      </c>
      <c r="M16" s="308">
        <v>2917</v>
      </c>
      <c r="N16" s="272">
        <v>2757</v>
      </c>
      <c r="O16" s="308">
        <v>2557</v>
      </c>
      <c r="P16" s="272">
        <v>1866</v>
      </c>
      <c r="Q16" s="308">
        <v>3956</v>
      </c>
      <c r="R16" s="309">
        <v>3999</v>
      </c>
      <c r="S16" s="308">
        <v>2534</v>
      </c>
      <c r="T16" s="309">
        <v>5148</v>
      </c>
      <c r="U16" s="308">
        <v>5096</v>
      </c>
      <c r="V16" s="125">
        <v>5690</v>
      </c>
      <c r="W16" s="308">
        <v>4896</v>
      </c>
      <c r="X16" s="125">
        <v>5738</v>
      </c>
      <c r="Y16" s="308">
        <v>5980</v>
      </c>
      <c r="Z16" s="125">
        <v>1575</v>
      </c>
      <c r="AA16" s="308">
        <v>1322</v>
      </c>
    </row>
    <row r="17" spans="1:27" s="58" customFormat="1" x14ac:dyDescent="0.15">
      <c r="A17" s="304"/>
      <c r="B17" s="23" t="s">
        <v>245</v>
      </c>
      <c r="C17" s="23" t="s">
        <v>246</v>
      </c>
      <c r="D17" s="153">
        <f t="shared" ref="D17:I17" si="3">SUM(D13:D16)</f>
        <v>33790</v>
      </c>
      <c r="E17" s="113">
        <f t="shared" si="3"/>
        <v>30384</v>
      </c>
      <c r="F17" s="153">
        <f t="shared" si="3"/>
        <v>31863</v>
      </c>
      <c r="G17" s="113">
        <f t="shared" si="3"/>
        <v>32658</v>
      </c>
      <c r="H17" s="153">
        <f t="shared" si="3"/>
        <v>32661</v>
      </c>
      <c r="I17" s="113">
        <f t="shared" si="3"/>
        <v>31947</v>
      </c>
      <c r="J17" s="153">
        <f t="shared" ref="J17:O17" si="4">SUM(J13:J16)</f>
        <v>42068</v>
      </c>
      <c r="K17" s="113">
        <f t="shared" si="4"/>
        <v>28940</v>
      </c>
      <c r="L17" s="153">
        <f t="shared" si="4"/>
        <v>31892</v>
      </c>
      <c r="M17" s="113">
        <f t="shared" si="4"/>
        <v>36945</v>
      </c>
      <c r="N17" s="153">
        <f t="shared" si="4"/>
        <v>36106</v>
      </c>
      <c r="O17" s="113">
        <f t="shared" si="4"/>
        <v>35300</v>
      </c>
      <c r="P17" s="153">
        <f t="shared" ref="P17:AA17" si="5">SUM(P13:P16)</f>
        <v>34069</v>
      </c>
      <c r="Q17" s="113">
        <f t="shared" si="5"/>
        <v>36204</v>
      </c>
      <c r="R17" s="108">
        <f t="shared" si="5"/>
        <v>36928</v>
      </c>
      <c r="S17" s="113">
        <f t="shared" si="5"/>
        <v>34476</v>
      </c>
      <c r="T17" s="108">
        <f t="shared" si="5"/>
        <v>36052</v>
      </c>
      <c r="U17" s="113">
        <f t="shared" si="5"/>
        <v>37039</v>
      </c>
      <c r="V17" s="114">
        <f t="shared" si="5"/>
        <v>39789</v>
      </c>
      <c r="W17" s="113">
        <f t="shared" si="5"/>
        <v>40899</v>
      </c>
      <c r="X17" s="114">
        <f t="shared" si="5"/>
        <v>42603</v>
      </c>
      <c r="Y17" s="113">
        <f t="shared" si="5"/>
        <v>41753</v>
      </c>
      <c r="Z17" s="114">
        <f t="shared" si="5"/>
        <v>38224</v>
      </c>
      <c r="AA17" s="113">
        <f t="shared" si="5"/>
        <v>36366</v>
      </c>
    </row>
    <row r="18" spans="1:27" s="310" customFormat="1" x14ac:dyDescent="0.15">
      <c r="A18" s="304"/>
      <c r="B18" s="301" t="s">
        <v>473</v>
      </c>
      <c r="C18" s="301" t="s">
        <v>471</v>
      </c>
      <c r="D18" s="312">
        <v>0</v>
      </c>
      <c r="E18" s="311">
        <v>0</v>
      </c>
      <c r="F18" s="312">
        <v>0</v>
      </c>
      <c r="G18" s="311">
        <v>0</v>
      </c>
      <c r="H18" s="312">
        <v>0</v>
      </c>
      <c r="I18" s="311">
        <v>0</v>
      </c>
      <c r="J18" s="312">
        <v>0</v>
      </c>
      <c r="K18" s="311">
        <v>21509</v>
      </c>
      <c r="L18" s="312">
        <v>21601</v>
      </c>
      <c r="M18" s="311"/>
      <c r="N18" s="312"/>
      <c r="O18" s="311"/>
      <c r="P18" s="312"/>
      <c r="Q18" s="311"/>
      <c r="R18" s="313"/>
      <c r="S18" s="311"/>
      <c r="T18" s="313"/>
      <c r="U18" s="311"/>
      <c r="V18" s="313"/>
      <c r="W18" s="311"/>
      <c r="X18" s="313"/>
      <c r="Y18" s="311"/>
      <c r="Z18" s="313"/>
      <c r="AA18" s="311"/>
    </row>
    <row r="19" spans="1:27" x14ac:dyDescent="0.15">
      <c r="A19" s="60" t="s">
        <v>35</v>
      </c>
      <c r="B19" s="22" t="s">
        <v>3</v>
      </c>
      <c r="C19" s="22" t="s">
        <v>42</v>
      </c>
      <c r="D19" s="105">
        <f>D11+D17+D18</f>
        <v>142272</v>
      </c>
      <c r="E19" s="103">
        <f>E11+E17+E18</f>
        <v>129015</v>
      </c>
      <c r="F19" s="105">
        <f>F11+F17+F18</f>
        <v>132641</v>
      </c>
      <c r="G19" s="103">
        <f t="shared" ref="G19:L19" si="6">G11+G17+G18</f>
        <v>131058</v>
      </c>
      <c r="H19" s="105">
        <f t="shared" si="6"/>
        <v>131531</v>
      </c>
      <c r="I19" s="103">
        <f t="shared" si="6"/>
        <v>129387</v>
      </c>
      <c r="J19" s="105">
        <f t="shared" si="6"/>
        <v>132214</v>
      </c>
      <c r="K19" s="103">
        <f t="shared" si="6"/>
        <v>136552</v>
      </c>
      <c r="L19" s="105">
        <f t="shared" si="6"/>
        <v>139004</v>
      </c>
      <c r="M19" s="103">
        <f>M11+M17</f>
        <v>145409</v>
      </c>
      <c r="N19" s="105">
        <f>N11+N17</f>
        <v>144107</v>
      </c>
      <c r="O19" s="103">
        <f>O11+O17</f>
        <v>142500</v>
      </c>
      <c r="P19" s="105">
        <f t="shared" ref="P19:AA19" si="7">P11+P17</f>
        <v>142978</v>
      </c>
      <c r="Q19" s="103">
        <f t="shared" si="7"/>
        <v>143165</v>
      </c>
      <c r="R19" s="104">
        <f t="shared" si="7"/>
        <v>147409</v>
      </c>
      <c r="S19" s="103">
        <f t="shared" si="7"/>
        <v>145941</v>
      </c>
      <c r="T19" s="104">
        <f t="shared" si="7"/>
        <v>149859</v>
      </c>
      <c r="U19" s="103">
        <f t="shared" si="7"/>
        <v>148591</v>
      </c>
      <c r="V19" s="104">
        <f t="shared" si="7"/>
        <v>156448</v>
      </c>
      <c r="W19" s="103">
        <f t="shared" si="7"/>
        <v>158642</v>
      </c>
      <c r="X19" s="104">
        <f t="shared" si="7"/>
        <v>158968</v>
      </c>
      <c r="Y19" s="103">
        <f t="shared" si="7"/>
        <v>152306</v>
      </c>
      <c r="Z19" s="104">
        <f t="shared" si="7"/>
        <v>144276</v>
      </c>
      <c r="AA19" s="103">
        <f t="shared" si="7"/>
        <v>142782</v>
      </c>
    </row>
    <row r="20" spans="1:27" x14ac:dyDescent="0.15">
      <c r="B20" s="15"/>
      <c r="C20" s="15"/>
      <c r="D20" s="106"/>
      <c r="E20" s="102"/>
      <c r="F20" s="106"/>
      <c r="G20" s="102"/>
      <c r="H20" s="106"/>
      <c r="I20" s="102"/>
      <c r="J20" s="106"/>
      <c r="K20" s="102"/>
      <c r="L20" s="106"/>
      <c r="M20" s="102"/>
      <c r="N20" s="106"/>
      <c r="O20" s="102"/>
      <c r="P20" s="106"/>
      <c r="Q20" s="102"/>
      <c r="R20" s="65"/>
      <c r="S20" s="102"/>
      <c r="T20" s="65"/>
      <c r="U20" s="102"/>
      <c r="V20" s="65"/>
      <c r="W20" s="102"/>
      <c r="X20" s="65"/>
      <c r="Y20" s="102"/>
      <c r="Z20" s="65"/>
      <c r="AA20" s="102"/>
    </row>
    <row r="21" spans="1:27" x14ac:dyDescent="0.15">
      <c r="B21" s="23" t="s">
        <v>315</v>
      </c>
      <c r="C21" s="23" t="s">
        <v>693</v>
      </c>
      <c r="D21" s="105"/>
      <c r="E21" s="103"/>
      <c r="F21" s="105"/>
      <c r="G21" s="103"/>
      <c r="H21" s="105"/>
      <c r="I21" s="103"/>
      <c r="J21" s="105"/>
      <c r="K21" s="103"/>
      <c r="L21" s="105"/>
      <c r="M21" s="103"/>
      <c r="N21" s="105"/>
      <c r="O21" s="103"/>
      <c r="P21" s="105"/>
      <c r="Q21" s="103"/>
      <c r="R21" s="104"/>
      <c r="S21" s="103"/>
      <c r="T21" s="104"/>
      <c r="U21" s="103"/>
      <c r="V21" s="104"/>
      <c r="W21" s="103"/>
      <c r="X21" s="104"/>
      <c r="Y21" s="103"/>
      <c r="Z21" s="104"/>
      <c r="AA21" s="103"/>
    </row>
    <row r="22" spans="1:27" x14ac:dyDescent="0.15">
      <c r="A22" s="60" t="s">
        <v>35</v>
      </c>
      <c r="B22" s="15" t="s">
        <v>202</v>
      </c>
      <c r="C22" s="15" t="s">
        <v>248</v>
      </c>
      <c r="D22" s="106">
        <v>63271</v>
      </c>
      <c r="E22" s="102">
        <v>59899</v>
      </c>
      <c r="F22" s="106">
        <v>59475</v>
      </c>
      <c r="G22" s="102">
        <v>60462</v>
      </c>
      <c r="H22" s="106">
        <v>59706</v>
      </c>
      <c r="I22" s="102">
        <v>56836</v>
      </c>
      <c r="J22" s="106">
        <v>58399</v>
      </c>
      <c r="K22" s="102">
        <v>58620</v>
      </c>
      <c r="L22" s="106">
        <v>60752</v>
      </c>
      <c r="M22" s="102">
        <v>65427</v>
      </c>
      <c r="N22" s="106">
        <v>66385</v>
      </c>
      <c r="O22" s="102">
        <v>67712</v>
      </c>
      <c r="P22" s="106">
        <v>67255</v>
      </c>
      <c r="Q22" s="102">
        <v>63953</v>
      </c>
      <c r="R22" s="117">
        <v>65491</v>
      </c>
      <c r="S22" s="102">
        <v>67316</v>
      </c>
      <c r="T22" s="117">
        <v>67156</v>
      </c>
      <c r="U22" s="102">
        <v>65090</v>
      </c>
      <c r="V22" s="65">
        <v>66504</v>
      </c>
      <c r="W22" s="102">
        <v>67649</v>
      </c>
      <c r="X22" s="65">
        <v>66450</v>
      </c>
      <c r="Y22" s="102">
        <v>63933</v>
      </c>
      <c r="Z22" s="65">
        <v>61508</v>
      </c>
      <c r="AA22" s="102">
        <v>63595</v>
      </c>
    </row>
    <row r="23" spans="1:27" s="287" customFormat="1" x14ac:dyDescent="0.15">
      <c r="A23" s="60"/>
      <c r="B23" s="314" t="s">
        <v>203</v>
      </c>
      <c r="C23" s="26" t="s">
        <v>65</v>
      </c>
      <c r="D23" s="272">
        <v>3033</v>
      </c>
      <c r="E23" s="308">
        <v>141</v>
      </c>
      <c r="F23" s="272">
        <v>143</v>
      </c>
      <c r="G23" s="308">
        <v>457</v>
      </c>
      <c r="H23" s="272">
        <v>458</v>
      </c>
      <c r="I23" s="308">
        <v>515</v>
      </c>
      <c r="J23" s="272">
        <v>556</v>
      </c>
      <c r="K23" s="308">
        <v>546</v>
      </c>
      <c r="L23" s="272">
        <v>539</v>
      </c>
      <c r="M23" s="308">
        <v>581</v>
      </c>
      <c r="N23" s="272">
        <v>596</v>
      </c>
      <c r="O23" s="308">
        <v>570</v>
      </c>
      <c r="P23" s="272">
        <v>566</v>
      </c>
      <c r="Q23" s="308">
        <v>592</v>
      </c>
      <c r="R23" s="309">
        <v>662</v>
      </c>
      <c r="S23" s="308">
        <v>721</v>
      </c>
      <c r="T23" s="309">
        <v>750</v>
      </c>
      <c r="U23" s="308">
        <v>718</v>
      </c>
      <c r="V23" s="125">
        <v>797</v>
      </c>
      <c r="W23" s="308">
        <v>817</v>
      </c>
      <c r="X23" s="125">
        <v>802</v>
      </c>
      <c r="Y23" s="308">
        <v>687</v>
      </c>
      <c r="Z23" s="125">
        <v>686</v>
      </c>
      <c r="AA23" s="308">
        <v>678</v>
      </c>
    </row>
    <row r="24" spans="1:27" s="58" customFormat="1" x14ac:dyDescent="0.15">
      <c r="A24" s="304"/>
      <c r="B24" s="23" t="s">
        <v>247</v>
      </c>
      <c r="C24" s="23" t="s">
        <v>249</v>
      </c>
      <c r="D24" s="153">
        <f t="shared" ref="D24:I24" si="8">SUM(D22:D23)</f>
        <v>66304</v>
      </c>
      <c r="E24" s="113">
        <f t="shared" si="8"/>
        <v>60040</v>
      </c>
      <c r="F24" s="153">
        <f t="shared" si="8"/>
        <v>59618</v>
      </c>
      <c r="G24" s="113">
        <f t="shared" si="8"/>
        <v>60919</v>
      </c>
      <c r="H24" s="153">
        <f t="shared" si="8"/>
        <v>60164</v>
      </c>
      <c r="I24" s="113">
        <f t="shared" si="8"/>
        <v>57351</v>
      </c>
      <c r="J24" s="153">
        <f t="shared" ref="J24:O24" si="9">SUM(J22:J23)</f>
        <v>58955</v>
      </c>
      <c r="K24" s="113">
        <f t="shared" si="9"/>
        <v>59166</v>
      </c>
      <c r="L24" s="153">
        <f t="shared" si="9"/>
        <v>61291</v>
      </c>
      <c r="M24" s="113">
        <f t="shared" si="9"/>
        <v>66008</v>
      </c>
      <c r="N24" s="153">
        <f t="shared" si="9"/>
        <v>66981</v>
      </c>
      <c r="O24" s="113">
        <f t="shared" si="9"/>
        <v>68282</v>
      </c>
      <c r="P24" s="153">
        <f t="shared" ref="P24:AA24" si="10">SUM(P22:P23)</f>
        <v>67821</v>
      </c>
      <c r="Q24" s="113">
        <f t="shared" si="10"/>
        <v>64545</v>
      </c>
      <c r="R24" s="108">
        <f t="shared" si="10"/>
        <v>66153</v>
      </c>
      <c r="S24" s="113">
        <f t="shared" si="10"/>
        <v>68037</v>
      </c>
      <c r="T24" s="108">
        <f t="shared" si="10"/>
        <v>67906</v>
      </c>
      <c r="U24" s="113">
        <f t="shared" si="10"/>
        <v>65808</v>
      </c>
      <c r="V24" s="114">
        <f t="shared" si="10"/>
        <v>67301</v>
      </c>
      <c r="W24" s="113">
        <f t="shared" si="10"/>
        <v>68466</v>
      </c>
      <c r="X24" s="114">
        <f t="shared" si="10"/>
        <v>67252</v>
      </c>
      <c r="Y24" s="113">
        <f t="shared" si="10"/>
        <v>64620</v>
      </c>
      <c r="Z24" s="114">
        <f t="shared" si="10"/>
        <v>62194</v>
      </c>
      <c r="AA24" s="113">
        <f t="shared" si="10"/>
        <v>64273</v>
      </c>
    </row>
    <row r="25" spans="1:27" s="58" customFormat="1" x14ac:dyDescent="0.15">
      <c r="A25" s="304"/>
      <c r="B25" s="23"/>
      <c r="C25" s="23"/>
      <c r="D25" s="153"/>
      <c r="E25" s="113"/>
      <c r="F25" s="153"/>
      <c r="G25" s="113"/>
      <c r="H25" s="153"/>
      <c r="I25" s="113"/>
      <c r="J25" s="153"/>
      <c r="K25" s="113"/>
      <c r="L25" s="153"/>
      <c r="M25" s="113"/>
      <c r="N25" s="153"/>
      <c r="O25" s="113"/>
      <c r="P25" s="153"/>
      <c r="Q25" s="113"/>
      <c r="R25" s="108"/>
      <c r="S25" s="113"/>
      <c r="T25" s="108"/>
      <c r="U25" s="113"/>
      <c r="V25" s="114"/>
      <c r="W25" s="113"/>
      <c r="X25" s="114"/>
      <c r="Y25" s="113"/>
      <c r="Z25" s="114"/>
      <c r="AA25" s="113"/>
    </row>
    <row r="26" spans="1:27" s="58" customFormat="1" x14ac:dyDescent="0.15">
      <c r="A26" s="304"/>
      <c r="B26" s="23" t="s">
        <v>251</v>
      </c>
      <c r="C26" s="23" t="s">
        <v>250</v>
      </c>
      <c r="D26" s="153"/>
      <c r="E26" s="113"/>
      <c r="F26" s="153"/>
      <c r="G26" s="113"/>
      <c r="H26" s="153"/>
      <c r="I26" s="113"/>
      <c r="J26" s="153"/>
      <c r="K26" s="113"/>
      <c r="L26" s="153"/>
      <c r="M26" s="113"/>
      <c r="N26" s="153"/>
      <c r="O26" s="113"/>
      <c r="P26" s="153"/>
      <c r="Q26" s="113"/>
      <c r="R26" s="108"/>
      <c r="S26" s="113"/>
      <c r="T26" s="108"/>
      <c r="U26" s="113"/>
      <c r="V26" s="114"/>
      <c r="W26" s="113"/>
      <c r="X26" s="114"/>
      <c r="Y26" s="113"/>
      <c r="Z26" s="114"/>
      <c r="AA26" s="113"/>
    </row>
    <row r="27" spans="1:27" x14ac:dyDescent="0.15">
      <c r="B27" s="15" t="s">
        <v>252</v>
      </c>
      <c r="C27" s="15" t="s">
        <v>253</v>
      </c>
      <c r="D27" s="106">
        <v>2546</v>
      </c>
      <c r="E27" s="102">
        <v>3512</v>
      </c>
      <c r="F27" s="106">
        <v>3787</v>
      </c>
      <c r="G27" s="102">
        <v>4571</v>
      </c>
      <c r="H27" s="106">
        <v>4861</v>
      </c>
      <c r="I27" s="102">
        <v>5174</v>
      </c>
      <c r="J27" s="106">
        <v>4882</v>
      </c>
      <c r="K27" s="102">
        <v>3405</v>
      </c>
      <c r="L27" s="106">
        <v>3301</v>
      </c>
      <c r="M27" s="102">
        <v>5008</v>
      </c>
      <c r="N27" s="106">
        <v>2866</v>
      </c>
      <c r="O27" s="102">
        <v>2802</v>
      </c>
      <c r="P27" s="106">
        <v>3108</v>
      </c>
      <c r="Q27" s="102">
        <v>4409</v>
      </c>
      <c r="R27" s="117">
        <v>4533</v>
      </c>
      <c r="S27" s="102">
        <v>3270</v>
      </c>
      <c r="T27" s="117">
        <v>3567</v>
      </c>
      <c r="U27" s="102">
        <v>3992</v>
      </c>
      <c r="V27" s="65">
        <v>3893</v>
      </c>
      <c r="W27" s="102">
        <v>4200</v>
      </c>
      <c r="X27" s="65">
        <v>3443</v>
      </c>
      <c r="Y27" s="102">
        <v>2424</v>
      </c>
      <c r="Z27" s="65">
        <v>1991</v>
      </c>
      <c r="AA27" s="102">
        <v>1893</v>
      </c>
    </row>
    <row r="28" spans="1:27" x14ac:dyDescent="0.15">
      <c r="B28" s="15" t="s">
        <v>254</v>
      </c>
      <c r="C28" s="15" t="s">
        <v>255</v>
      </c>
      <c r="D28" s="106">
        <v>10432</v>
      </c>
      <c r="E28" s="102">
        <v>9637</v>
      </c>
      <c r="F28" s="106">
        <v>9946</v>
      </c>
      <c r="G28" s="102">
        <v>9777</v>
      </c>
      <c r="H28" s="106">
        <v>9107</v>
      </c>
      <c r="I28" s="102">
        <v>10492</v>
      </c>
      <c r="J28" s="106">
        <v>9736</v>
      </c>
      <c r="K28" s="102">
        <v>9218</v>
      </c>
      <c r="L28" s="106">
        <v>9350</v>
      </c>
      <c r="M28" s="102">
        <v>10680</v>
      </c>
      <c r="N28" s="106">
        <v>11268</v>
      </c>
      <c r="O28" s="102">
        <v>11197</v>
      </c>
      <c r="P28" s="106">
        <v>10800</v>
      </c>
      <c r="Q28" s="102">
        <v>9979</v>
      </c>
      <c r="R28" s="117">
        <v>9840</v>
      </c>
      <c r="S28" s="102">
        <v>9867</v>
      </c>
      <c r="T28" s="117">
        <v>9784</v>
      </c>
      <c r="U28" s="102">
        <v>9684</v>
      </c>
      <c r="V28" s="65">
        <v>9617</v>
      </c>
      <c r="W28" s="102">
        <v>9604</v>
      </c>
      <c r="X28" s="65">
        <v>9849</v>
      </c>
      <c r="Y28" s="102">
        <v>11805</v>
      </c>
      <c r="Z28" s="65">
        <v>12261</v>
      </c>
      <c r="AA28" s="102">
        <v>11462</v>
      </c>
    </row>
    <row r="29" spans="1:27" x14ac:dyDescent="0.15">
      <c r="B29" s="57" t="s">
        <v>256</v>
      </c>
      <c r="C29" s="15" t="s">
        <v>257</v>
      </c>
      <c r="D29" s="106">
        <v>28444</v>
      </c>
      <c r="E29" s="102">
        <v>27115</v>
      </c>
      <c r="F29" s="106">
        <v>27860</v>
      </c>
      <c r="G29" s="102">
        <v>23136</v>
      </c>
      <c r="H29" s="106">
        <v>23759</v>
      </c>
      <c r="I29" s="102">
        <v>25351</v>
      </c>
      <c r="J29" s="106">
        <v>26611</v>
      </c>
      <c r="K29" s="102">
        <v>26497</v>
      </c>
      <c r="L29" s="106">
        <v>27711</v>
      </c>
      <c r="M29" s="102">
        <v>29134</v>
      </c>
      <c r="N29" s="106">
        <v>29458</v>
      </c>
      <c r="O29" s="102">
        <v>27623</v>
      </c>
      <c r="P29" s="106">
        <v>23459</v>
      </c>
      <c r="Q29" s="102">
        <v>21956</v>
      </c>
      <c r="R29" s="117">
        <v>23555</v>
      </c>
      <c r="S29" s="102">
        <v>21549</v>
      </c>
      <c r="T29" s="117">
        <v>30343</v>
      </c>
      <c r="U29" s="102">
        <v>28959</v>
      </c>
      <c r="V29" s="65">
        <v>36329</v>
      </c>
      <c r="W29" s="102">
        <v>38294</v>
      </c>
      <c r="X29" s="65">
        <v>38859</v>
      </c>
      <c r="Y29" s="102">
        <v>31095</v>
      </c>
      <c r="Z29" s="65">
        <v>21961</v>
      </c>
      <c r="AA29" s="102">
        <v>20046</v>
      </c>
    </row>
    <row r="30" spans="1:27" s="287" customFormat="1" x14ac:dyDescent="0.15">
      <c r="A30" s="60"/>
      <c r="B30" s="26" t="s">
        <v>258</v>
      </c>
      <c r="C30" s="26" t="s">
        <v>259</v>
      </c>
      <c r="D30" s="272">
        <v>586</v>
      </c>
      <c r="E30" s="308">
        <v>802</v>
      </c>
      <c r="F30" s="272">
        <v>837</v>
      </c>
      <c r="G30" s="308">
        <v>834</v>
      </c>
      <c r="H30" s="272">
        <v>1013</v>
      </c>
      <c r="I30" s="308">
        <v>984</v>
      </c>
      <c r="J30" s="272">
        <v>841</v>
      </c>
      <c r="K30" s="308">
        <v>809</v>
      </c>
      <c r="L30" s="272">
        <v>857</v>
      </c>
      <c r="M30" s="308">
        <v>1084</v>
      </c>
      <c r="N30" s="272">
        <v>846</v>
      </c>
      <c r="O30" s="308">
        <v>772</v>
      </c>
      <c r="P30" s="272">
        <v>791</v>
      </c>
      <c r="Q30" s="308">
        <v>876</v>
      </c>
      <c r="R30" s="309">
        <v>739</v>
      </c>
      <c r="S30" s="308">
        <v>865</v>
      </c>
      <c r="T30" s="309">
        <v>662</v>
      </c>
      <c r="U30" s="308">
        <v>462</v>
      </c>
      <c r="V30" s="125">
        <v>744</v>
      </c>
      <c r="W30" s="308">
        <v>848</v>
      </c>
      <c r="X30" s="125">
        <v>857</v>
      </c>
      <c r="Y30" s="308">
        <v>143</v>
      </c>
      <c r="Z30" s="272">
        <v>122</v>
      </c>
      <c r="AA30" s="308">
        <v>989</v>
      </c>
    </row>
    <row r="31" spans="1:27" s="58" customFormat="1" x14ac:dyDescent="0.15">
      <c r="A31" s="304"/>
      <c r="B31" s="23" t="s">
        <v>260</v>
      </c>
      <c r="C31" s="23" t="s">
        <v>261</v>
      </c>
      <c r="D31" s="153">
        <f t="shared" ref="D31:I31" si="11">SUM(D27:D30)</f>
        <v>42008</v>
      </c>
      <c r="E31" s="113">
        <f t="shared" si="11"/>
        <v>41066</v>
      </c>
      <c r="F31" s="153">
        <f t="shared" si="11"/>
        <v>42430</v>
      </c>
      <c r="G31" s="113">
        <f t="shared" si="11"/>
        <v>38318</v>
      </c>
      <c r="H31" s="153">
        <f t="shared" si="11"/>
        <v>38740</v>
      </c>
      <c r="I31" s="113">
        <f t="shared" si="11"/>
        <v>42001</v>
      </c>
      <c r="J31" s="153">
        <f t="shared" ref="J31:O31" si="12">SUM(J27:J30)</f>
        <v>42070</v>
      </c>
      <c r="K31" s="113">
        <f t="shared" si="12"/>
        <v>39929</v>
      </c>
      <c r="L31" s="153">
        <f t="shared" si="12"/>
        <v>41219</v>
      </c>
      <c r="M31" s="113">
        <f t="shared" si="12"/>
        <v>45906</v>
      </c>
      <c r="N31" s="153">
        <f t="shared" si="12"/>
        <v>44438</v>
      </c>
      <c r="O31" s="113">
        <f t="shared" si="12"/>
        <v>42394</v>
      </c>
      <c r="P31" s="153">
        <f t="shared" ref="P31:AA31" si="13">SUM(P27:P30)</f>
        <v>38158</v>
      </c>
      <c r="Q31" s="113">
        <f t="shared" si="13"/>
        <v>37220</v>
      </c>
      <c r="R31" s="108">
        <f t="shared" si="13"/>
        <v>38667</v>
      </c>
      <c r="S31" s="113">
        <f t="shared" si="13"/>
        <v>35551</v>
      </c>
      <c r="T31" s="108">
        <f t="shared" si="13"/>
        <v>44356</v>
      </c>
      <c r="U31" s="113">
        <f t="shared" si="13"/>
        <v>43097</v>
      </c>
      <c r="V31" s="114">
        <f t="shared" si="13"/>
        <v>50583</v>
      </c>
      <c r="W31" s="113">
        <f t="shared" si="13"/>
        <v>52946</v>
      </c>
      <c r="X31" s="114">
        <f t="shared" si="13"/>
        <v>53008</v>
      </c>
      <c r="Y31" s="113">
        <f t="shared" si="13"/>
        <v>45467</v>
      </c>
      <c r="Z31" s="153">
        <f t="shared" si="13"/>
        <v>36335</v>
      </c>
      <c r="AA31" s="113">
        <f t="shared" si="13"/>
        <v>34390</v>
      </c>
    </row>
    <row r="32" spans="1:27" x14ac:dyDescent="0.15">
      <c r="B32" s="15"/>
      <c r="C32" s="15"/>
      <c r="D32" s="106"/>
      <c r="E32" s="102"/>
      <c r="F32" s="106"/>
      <c r="G32" s="102"/>
      <c r="H32" s="106"/>
      <c r="I32" s="102"/>
      <c r="J32" s="106"/>
      <c r="K32" s="102"/>
      <c r="L32" s="106"/>
      <c r="M32" s="102"/>
      <c r="N32" s="106"/>
      <c r="O32" s="102"/>
      <c r="P32" s="106"/>
      <c r="Q32" s="102"/>
      <c r="R32" s="117"/>
      <c r="S32" s="102"/>
      <c r="T32" s="117"/>
      <c r="U32" s="102"/>
      <c r="V32" s="65"/>
      <c r="W32" s="102"/>
      <c r="X32" s="65"/>
      <c r="Y32" s="102"/>
      <c r="Z32" s="106"/>
      <c r="AA32" s="102"/>
    </row>
    <row r="33" spans="1:28" ht="15" x14ac:dyDescent="0.15">
      <c r="B33" s="24" t="s">
        <v>560</v>
      </c>
      <c r="C33" s="15" t="s">
        <v>559</v>
      </c>
      <c r="D33" s="106">
        <v>9828</v>
      </c>
      <c r="E33" s="102">
        <v>6424</v>
      </c>
      <c r="F33" s="106">
        <v>8699</v>
      </c>
      <c r="G33" s="102">
        <v>9625</v>
      </c>
      <c r="H33" s="106">
        <v>9955</v>
      </c>
      <c r="I33" s="102">
        <v>8076</v>
      </c>
      <c r="J33" s="106">
        <v>12285</v>
      </c>
      <c r="K33" s="102">
        <v>8427</v>
      </c>
      <c r="L33" s="106">
        <v>9266</v>
      </c>
      <c r="M33" s="102">
        <v>9566</v>
      </c>
      <c r="N33" s="106">
        <v>9701</v>
      </c>
      <c r="O33" s="102">
        <v>9112</v>
      </c>
      <c r="P33" s="106">
        <v>13047</v>
      </c>
      <c r="Q33" s="102">
        <v>17941</v>
      </c>
      <c r="R33" s="117">
        <v>18794</v>
      </c>
      <c r="S33" s="102">
        <v>18588</v>
      </c>
      <c r="T33" s="117">
        <v>13761</v>
      </c>
      <c r="U33" s="102">
        <v>16564</v>
      </c>
      <c r="V33" s="65">
        <v>15207</v>
      </c>
      <c r="W33" s="102">
        <v>12503</v>
      </c>
      <c r="X33" s="65">
        <v>13170</v>
      </c>
      <c r="Y33" s="102">
        <v>18369</v>
      </c>
      <c r="Z33" s="106">
        <v>22785</v>
      </c>
      <c r="AA33" s="102">
        <v>20598</v>
      </c>
    </row>
    <row r="34" spans="1:28" x14ac:dyDescent="0.15">
      <c r="B34" s="15" t="s">
        <v>262</v>
      </c>
      <c r="C34" s="15" t="s">
        <v>263</v>
      </c>
      <c r="D34" s="106">
        <v>24132</v>
      </c>
      <c r="E34" s="102">
        <v>21485</v>
      </c>
      <c r="F34" s="106">
        <v>21894</v>
      </c>
      <c r="G34" s="102">
        <v>22196</v>
      </c>
      <c r="H34" s="106">
        <v>22672</v>
      </c>
      <c r="I34" s="102">
        <v>21959</v>
      </c>
      <c r="J34" s="106">
        <v>18904</v>
      </c>
      <c r="K34" s="102">
        <v>18619</v>
      </c>
      <c r="L34" s="106">
        <v>19627</v>
      </c>
      <c r="M34" s="102">
        <v>23929</v>
      </c>
      <c r="N34" s="106">
        <v>22987</v>
      </c>
      <c r="O34" s="102">
        <v>22712</v>
      </c>
      <c r="P34" s="106">
        <v>23952</v>
      </c>
      <c r="Q34" s="102">
        <v>23459</v>
      </c>
      <c r="R34" s="117">
        <v>23795</v>
      </c>
      <c r="S34" s="102">
        <v>23765</v>
      </c>
      <c r="T34" s="117">
        <v>23836</v>
      </c>
      <c r="U34" s="102">
        <v>23122</v>
      </c>
      <c r="V34" s="65">
        <v>23357</v>
      </c>
      <c r="W34" s="102">
        <v>24727</v>
      </c>
      <c r="X34" s="65">
        <v>25538</v>
      </c>
      <c r="Y34" s="102">
        <v>23850</v>
      </c>
      <c r="Z34" s="106">
        <v>22962</v>
      </c>
      <c r="AA34" s="102">
        <v>23521</v>
      </c>
    </row>
    <row r="35" spans="1:28" s="287" customFormat="1" x14ac:dyDescent="0.15">
      <c r="A35" s="60"/>
      <c r="B35" s="26" t="s">
        <v>529</v>
      </c>
      <c r="C35" s="26" t="s">
        <v>528</v>
      </c>
      <c r="D35" s="272">
        <v>0</v>
      </c>
      <c r="E35" s="308">
        <v>0</v>
      </c>
      <c r="F35" s="272">
        <v>0</v>
      </c>
      <c r="G35" s="308">
        <v>0</v>
      </c>
      <c r="H35" s="272">
        <v>0</v>
      </c>
      <c r="I35" s="308">
        <v>0</v>
      </c>
      <c r="J35" s="272">
        <v>0</v>
      </c>
      <c r="K35" s="308">
        <v>2950</v>
      </c>
      <c r="L35" s="272"/>
      <c r="M35" s="308"/>
      <c r="N35" s="272"/>
      <c r="O35" s="308"/>
      <c r="P35" s="272"/>
      <c r="Q35" s="308"/>
      <c r="R35" s="309"/>
      <c r="S35" s="308"/>
      <c r="T35" s="309"/>
      <c r="U35" s="308"/>
      <c r="V35" s="125"/>
      <c r="W35" s="308"/>
      <c r="X35" s="125"/>
      <c r="Y35" s="308"/>
      <c r="Z35" s="272"/>
      <c r="AA35" s="308"/>
    </row>
    <row r="36" spans="1:28" s="304" customFormat="1" x14ac:dyDescent="0.15">
      <c r="B36" s="23" t="s">
        <v>264</v>
      </c>
      <c r="C36" s="23" t="s">
        <v>265</v>
      </c>
      <c r="D36" s="153">
        <f>SUM(D33:D35)</f>
        <v>33960</v>
      </c>
      <c r="E36" s="113">
        <f>SUM(E33:E35)</f>
        <v>27909</v>
      </c>
      <c r="F36" s="153">
        <f t="shared" ref="F36:K36" si="14">SUM(F33:F35)</f>
        <v>30593</v>
      </c>
      <c r="G36" s="113">
        <f t="shared" si="14"/>
        <v>31821</v>
      </c>
      <c r="H36" s="153">
        <f t="shared" si="14"/>
        <v>32627</v>
      </c>
      <c r="I36" s="113">
        <f t="shared" si="14"/>
        <v>30035</v>
      </c>
      <c r="J36" s="153">
        <f t="shared" si="14"/>
        <v>31189</v>
      </c>
      <c r="K36" s="113">
        <f t="shared" si="14"/>
        <v>29996</v>
      </c>
      <c r="L36" s="153">
        <f>SUM(L33:L34)</f>
        <v>28893</v>
      </c>
      <c r="M36" s="113">
        <f>SUM(M33:M34)</f>
        <v>33495</v>
      </c>
      <c r="N36" s="153">
        <f>SUM(N33:N34)</f>
        <v>32688</v>
      </c>
      <c r="O36" s="113">
        <f>SUM(O33:O34)</f>
        <v>31824</v>
      </c>
      <c r="P36" s="153">
        <f t="shared" ref="P36:AA36" si="15">SUM(P33:P34)</f>
        <v>36999</v>
      </c>
      <c r="Q36" s="113">
        <f t="shared" si="15"/>
        <v>41400</v>
      </c>
      <c r="R36" s="114">
        <f t="shared" si="15"/>
        <v>42589</v>
      </c>
      <c r="S36" s="113">
        <f t="shared" si="15"/>
        <v>42353</v>
      </c>
      <c r="T36" s="114">
        <f t="shared" si="15"/>
        <v>37597</v>
      </c>
      <c r="U36" s="113">
        <f t="shared" si="15"/>
        <v>39686</v>
      </c>
      <c r="V36" s="114">
        <f t="shared" si="15"/>
        <v>38564</v>
      </c>
      <c r="W36" s="113">
        <f t="shared" si="15"/>
        <v>37230</v>
      </c>
      <c r="X36" s="114">
        <f t="shared" si="15"/>
        <v>38708</v>
      </c>
      <c r="Y36" s="113">
        <f t="shared" si="15"/>
        <v>42219</v>
      </c>
      <c r="Z36" s="153">
        <f t="shared" si="15"/>
        <v>45747</v>
      </c>
      <c r="AA36" s="113">
        <f t="shared" si="15"/>
        <v>44119</v>
      </c>
    </row>
    <row r="37" spans="1:28" s="304" customFormat="1" x14ac:dyDescent="0.15">
      <c r="B37" s="23"/>
      <c r="C37" s="23"/>
      <c r="D37" s="153"/>
      <c r="E37" s="113"/>
      <c r="F37" s="153"/>
      <c r="G37" s="113"/>
      <c r="H37" s="153"/>
      <c r="I37" s="113"/>
      <c r="J37" s="153"/>
      <c r="K37" s="113"/>
      <c r="L37" s="153"/>
      <c r="M37" s="113"/>
      <c r="N37" s="153"/>
      <c r="O37" s="113"/>
      <c r="P37" s="153"/>
      <c r="Q37" s="113"/>
      <c r="R37" s="114"/>
      <c r="S37" s="113"/>
      <c r="T37" s="114"/>
      <c r="U37" s="113"/>
      <c r="V37" s="114"/>
      <c r="W37" s="113"/>
      <c r="X37" s="114"/>
      <c r="Y37" s="113"/>
      <c r="Z37" s="153"/>
      <c r="AA37" s="113"/>
    </row>
    <row r="38" spans="1:28" s="58" customFormat="1" x14ac:dyDescent="0.15">
      <c r="A38" s="304"/>
      <c r="B38" s="23" t="s">
        <v>266</v>
      </c>
      <c r="C38" s="23" t="s">
        <v>267</v>
      </c>
      <c r="D38" s="153">
        <f t="shared" ref="D38:I38" si="16">D31+D36</f>
        <v>75968</v>
      </c>
      <c r="E38" s="113">
        <f t="shared" si="16"/>
        <v>68975</v>
      </c>
      <c r="F38" s="153">
        <f t="shared" si="16"/>
        <v>73023</v>
      </c>
      <c r="G38" s="113">
        <f t="shared" si="16"/>
        <v>70139</v>
      </c>
      <c r="H38" s="153">
        <f t="shared" si="16"/>
        <v>71367</v>
      </c>
      <c r="I38" s="113">
        <f t="shared" si="16"/>
        <v>72036</v>
      </c>
      <c r="J38" s="153">
        <f t="shared" ref="J38:O38" si="17">J31+J36</f>
        <v>73259</v>
      </c>
      <c r="K38" s="113">
        <f t="shared" si="17"/>
        <v>69925</v>
      </c>
      <c r="L38" s="153">
        <f t="shared" si="17"/>
        <v>70112</v>
      </c>
      <c r="M38" s="113">
        <f t="shared" si="17"/>
        <v>79401</v>
      </c>
      <c r="N38" s="153">
        <f t="shared" si="17"/>
        <v>77126</v>
      </c>
      <c r="O38" s="113">
        <f t="shared" si="17"/>
        <v>74218</v>
      </c>
      <c r="P38" s="153">
        <f t="shared" ref="P38:AA38" si="18">P31+P36</f>
        <v>75157</v>
      </c>
      <c r="Q38" s="113">
        <f t="shared" si="18"/>
        <v>78620</v>
      </c>
      <c r="R38" s="108">
        <f t="shared" si="18"/>
        <v>81256</v>
      </c>
      <c r="S38" s="113">
        <f t="shared" si="18"/>
        <v>77904</v>
      </c>
      <c r="T38" s="108">
        <f t="shared" si="18"/>
        <v>81953</v>
      </c>
      <c r="U38" s="113">
        <f t="shared" si="18"/>
        <v>82783</v>
      </c>
      <c r="V38" s="114">
        <f t="shared" si="18"/>
        <v>89147</v>
      </c>
      <c r="W38" s="113">
        <f t="shared" si="18"/>
        <v>90176</v>
      </c>
      <c r="X38" s="114">
        <f t="shared" si="18"/>
        <v>91716</v>
      </c>
      <c r="Y38" s="113">
        <f t="shared" si="18"/>
        <v>87686</v>
      </c>
      <c r="Z38" s="153">
        <f t="shared" si="18"/>
        <v>82082</v>
      </c>
      <c r="AA38" s="113">
        <f t="shared" si="18"/>
        <v>78509</v>
      </c>
    </row>
    <row r="39" spans="1:28" s="310" customFormat="1" x14ac:dyDescent="0.15">
      <c r="A39" s="304"/>
      <c r="B39" s="301" t="s">
        <v>474</v>
      </c>
      <c r="C39" s="301" t="s">
        <v>472</v>
      </c>
      <c r="D39" s="312">
        <v>0</v>
      </c>
      <c r="E39" s="311">
        <v>0</v>
      </c>
      <c r="F39" s="312">
        <v>0</v>
      </c>
      <c r="G39" s="311">
        <v>0</v>
      </c>
      <c r="H39" s="312">
        <v>0</v>
      </c>
      <c r="I39" s="311">
        <v>0</v>
      </c>
      <c r="J39" s="312">
        <v>0</v>
      </c>
      <c r="K39" s="311">
        <v>7461</v>
      </c>
      <c r="L39" s="312">
        <v>7601</v>
      </c>
      <c r="M39" s="311"/>
      <c r="N39" s="312"/>
      <c r="O39" s="311"/>
      <c r="P39" s="312"/>
      <c r="Q39" s="311"/>
      <c r="R39" s="313"/>
      <c r="S39" s="311"/>
      <c r="T39" s="313"/>
      <c r="U39" s="311"/>
      <c r="V39" s="313"/>
      <c r="W39" s="311"/>
      <c r="X39" s="313"/>
      <c r="Y39" s="311"/>
      <c r="Z39" s="312"/>
      <c r="AA39" s="311"/>
    </row>
    <row r="40" spans="1:28" x14ac:dyDescent="0.15">
      <c r="A40" s="60" t="s">
        <v>35</v>
      </c>
      <c r="B40" s="22" t="s">
        <v>268</v>
      </c>
      <c r="C40" s="22" t="s">
        <v>45</v>
      </c>
      <c r="D40" s="105">
        <f>D24+D38+D39</f>
        <v>142272</v>
      </c>
      <c r="E40" s="103">
        <f>E24+E38+E39</f>
        <v>129015</v>
      </c>
      <c r="F40" s="105">
        <f>F24+F38+F39</f>
        <v>132641</v>
      </c>
      <c r="G40" s="103">
        <f t="shared" ref="G40:L40" si="19">G24+G38+G39</f>
        <v>131058</v>
      </c>
      <c r="H40" s="105">
        <f t="shared" si="19"/>
        <v>131531</v>
      </c>
      <c r="I40" s="103">
        <f t="shared" si="19"/>
        <v>129387</v>
      </c>
      <c r="J40" s="105">
        <f t="shared" si="19"/>
        <v>132214</v>
      </c>
      <c r="K40" s="103">
        <f t="shared" si="19"/>
        <v>136552</v>
      </c>
      <c r="L40" s="105">
        <f t="shared" si="19"/>
        <v>139004</v>
      </c>
      <c r="M40" s="103">
        <f>M24+M38</f>
        <v>145409</v>
      </c>
      <c r="N40" s="105">
        <f>N24+N38</f>
        <v>144107</v>
      </c>
      <c r="O40" s="103">
        <f>O24+O38</f>
        <v>142500</v>
      </c>
      <c r="P40" s="105">
        <f t="shared" ref="P40:AA40" si="20">P24+P38</f>
        <v>142978</v>
      </c>
      <c r="Q40" s="103">
        <f t="shared" si="20"/>
        <v>143165</v>
      </c>
      <c r="R40" s="104">
        <f t="shared" si="20"/>
        <v>147409</v>
      </c>
      <c r="S40" s="103">
        <f t="shared" si="20"/>
        <v>145941</v>
      </c>
      <c r="T40" s="104">
        <f t="shared" si="20"/>
        <v>149859</v>
      </c>
      <c r="U40" s="103">
        <f t="shared" si="20"/>
        <v>148591</v>
      </c>
      <c r="V40" s="104">
        <f t="shared" si="20"/>
        <v>156448</v>
      </c>
      <c r="W40" s="103">
        <f t="shared" si="20"/>
        <v>158642</v>
      </c>
      <c r="X40" s="104">
        <f t="shared" si="20"/>
        <v>158968</v>
      </c>
      <c r="Y40" s="103">
        <f t="shared" si="20"/>
        <v>152306</v>
      </c>
      <c r="Z40" s="104">
        <f t="shared" si="20"/>
        <v>144276</v>
      </c>
      <c r="AA40" s="103">
        <f t="shared" si="20"/>
        <v>142782</v>
      </c>
    </row>
    <row r="41" spans="1:28" s="91" customFormat="1" x14ac:dyDescent="0.15">
      <c r="A41" s="307"/>
      <c r="B41" s="40"/>
      <c r="C41" s="40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spans="1:28" x14ac:dyDescent="0.15">
      <c r="B42" s="37" t="s">
        <v>552</v>
      </c>
      <c r="C42" s="37" t="s">
        <v>553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91"/>
    </row>
    <row r="43" spans="1:28" s="169" customFormat="1" x14ac:dyDescent="0.15">
      <c r="A43" s="315"/>
      <c r="B43" s="37"/>
      <c r="C43" s="37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</row>
    <row r="44" spans="1:28" s="169" customFormat="1" x14ac:dyDescent="0.15">
      <c r="A44" s="315"/>
      <c r="B44" s="37" t="s">
        <v>271</v>
      </c>
      <c r="C44" s="37" t="s">
        <v>166</v>
      </c>
      <c r="D44" s="171">
        <v>0.51</v>
      </c>
      <c r="E44" s="171">
        <v>0.52</v>
      </c>
      <c r="F44" s="171">
        <v>0.55000000000000004</v>
      </c>
      <c r="G44" s="171">
        <v>0.51</v>
      </c>
      <c r="H44" s="171">
        <v>0.55000000000000004</v>
      </c>
      <c r="I44" s="171">
        <v>0.59</v>
      </c>
      <c r="J44" s="171">
        <v>0.41</v>
      </c>
      <c r="K44" s="171">
        <v>0.55000000000000004</v>
      </c>
      <c r="L44" s="171">
        <v>0.6</v>
      </c>
      <c r="M44" s="171">
        <v>0.57999999999999996</v>
      </c>
      <c r="N44" s="171">
        <v>0.55000000000000004</v>
      </c>
      <c r="O44" s="171">
        <v>0.49</v>
      </c>
      <c r="P44" s="171">
        <v>0.51</v>
      </c>
      <c r="Q44" s="171">
        <v>0.59</v>
      </c>
      <c r="R44" s="171">
        <v>0.62</v>
      </c>
      <c r="S44" s="171">
        <v>0.56999999999999995</v>
      </c>
      <c r="T44" s="171">
        <v>0.6</v>
      </c>
      <c r="U44" s="171">
        <v>0.64</v>
      </c>
      <c r="V44" s="171">
        <v>0.71</v>
      </c>
      <c r="W44" s="171">
        <v>0.7</v>
      </c>
      <c r="X44" s="171">
        <v>0.7</v>
      </c>
      <c r="Y44" s="171">
        <v>0.67</v>
      </c>
      <c r="Z44" s="171">
        <v>0.66</v>
      </c>
      <c r="AA44" s="171">
        <v>0.57999999999999996</v>
      </c>
    </row>
    <row r="45" spans="1:28" s="169" customFormat="1" x14ac:dyDescent="0.15">
      <c r="A45" s="315"/>
      <c r="B45" s="37" t="s">
        <v>461</v>
      </c>
      <c r="C45" s="37" t="s">
        <v>462</v>
      </c>
      <c r="D45" s="219">
        <v>44</v>
      </c>
      <c r="E45" s="219">
        <v>46</v>
      </c>
      <c r="F45" s="219">
        <v>45</v>
      </c>
      <c r="G45" s="219">
        <v>46</v>
      </c>
      <c r="H45" s="219">
        <v>45</v>
      </c>
      <c r="I45" s="219">
        <v>44</v>
      </c>
      <c r="J45" s="219">
        <v>44</v>
      </c>
      <c r="K45" s="219">
        <v>43</v>
      </c>
      <c r="L45" s="219">
        <v>44</v>
      </c>
      <c r="M45" s="219">
        <v>45</v>
      </c>
      <c r="N45" s="219">
        <v>46</v>
      </c>
      <c r="O45" s="219">
        <v>48</v>
      </c>
      <c r="P45" s="219">
        <v>47</v>
      </c>
      <c r="Q45" s="219">
        <v>45</v>
      </c>
      <c r="R45" s="219">
        <v>44</v>
      </c>
      <c r="S45" s="219">
        <v>46</v>
      </c>
      <c r="T45" s="219">
        <v>45</v>
      </c>
      <c r="U45" s="219">
        <v>44</v>
      </c>
      <c r="V45" s="219">
        <v>43</v>
      </c>
      <c r="W45" s="219">
        <v>43</v>
      </c>
      <c r="X45" s="219">
        <v>42</v>
      </c>
      <c r="Y45" s="219">
        <v>42</v>
      </c>
      <c r="Z45" s="219">
        <v>43</v>
      </c>
      <c r="AA45" s="219">
        <v>45</v>
      </c>
    </row>
    <row r="46" spans="1:28" s="169" customFormat="1" x14ac:dyDescent="0.15">
      <c r="A46" s="315"/>
      <c r="B46" s="37"/>
      <c r="C46" s="37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</row>
    <row r="47" spans="1:28" s="169" customFormat="1" x14ac:dyDescent="0.15">
      <c r="A47" s="315"/>
      <c r="B47" s="24" t="s">
        <v>22</v>
      </c>
      <c r="C47" s="37" t="s">
        <v>463</v>
      </c>
      <c r="D47" s="219">
        <v>9</v>
      </c>
      <c r="E47" s="219">
        <v>8</v>
      </c>
      <c r="F47" s="219">
        <v>8</v>
      </c>
      <c r="G47" s="219">
        <v>7</v>
      </c>
      <c r="H47" s="219">
        <v>7</v>
      </c>
      <c r="I47" s="219">
        <v>8</v>
      </c>
      <c r="J47" s="219">
        <v>9</v>
      </c>
      <c r="K47" s="219">
        <v>3</v>
      </c>
      <c r="L47" s="219">
        <v>4</v>
      </c>
      <c r="M47" s="219">
        <v>9</v>
      </c>
      <c r="N47" s="219">
        <v>9</v>
      </c>
      <c r="O47" s="219">
        <v>9</v>
      </c>
      <c r="P47" s="219">
        <v>8</v>
      </c>
      <c r="Q47" s="219">
        <v>8</v>
      </c>
      <c r="R47" s="219">
        <v>8</v>
      </c>
      <c r="S47" s="219">
        <v>7</v>
      </c>
      <c r="T47" s="219">
        <v>7</v>
      </c>
      <c r="U47" s="219">
        <v>7</v>
      </c>
      <c r="V47" s="219">
        <v>7</v>
      </c>
      <c r="W47" s="219">
        <v>8</v>
      </c>
      <c r="X47" s="219">
        <v>8</v>
      </c>
      <c r="Y47" s="219">
        <v>9</v>
      </c>
      <c r="Z47" s="219">
        <v>10</v>
      </c>
      <c r="AA47" s="219">
        <v>11</v>
      </c>
    </row>
    <row r="48" spans="1:28" s="79" customFormat="1" x14ac:dyDescent="0.15">
      <c r="A48" s="305"/>
      <c r="B48" s="10" t="s">
        <v>158</v>
      </c>
      <c r="C48" s="24" t="s">
        <v>464</v>
      </c>
      <c r="D48" s="219">
        <v>9</v>
      </c>
      <c r="E48" s="219">
        <v>8</v>
      </c>
      <c r="F48" s="219">
        <v>8</v>
      </c>
      <c r="G48" s="219">
        <v>8</v>
      </c>
      <c r="H48" s="219">
        <v>8</v>
      </c>
      <c r="I48" s="219">
        <v>7</v>
      </c>
      <c r="J48" s="219">
        <v>7</v>
      </c>
      <c r="K48" s="219">
        <v>-1</v>
      </c>
      <c r="L48" s="219">
        <v>1</v>
      </c>
      <c r="M48" s="219">
        <v>9</v>
      </c>
      <c r="N48" s="219">
        <v>9</v>
      </c>
      <c r="O48" s="219">
        <v>9</v>
      </c>
      <c r="P48" s="219">
        <v>8</v>
      </c>
      <c r="Q48" s="219">
        <v>8</v>
      </c>
      <c r="R48" s="219">
        <v>8</v>
      </c>
      <c r="S48" s="219">
        <v>7</v>
      </c>
      <c r="T48" s="219">
        <v>7</v>
      </c>
      <c r="U48" s="219">
        <v>8</v>
      </c>
      <c r="V48" s="219">
        <v>8</v>
      </c>
      <c r="W48" s="219">
        <v>8</v>
      </c>
      <c r="X48" s="219">
        <v>9</v>
      </c>
      <c r="Y48" s="219">
        <v>10</v>
      </c>
      <c r="Z48" s="219">
        <v>11</v>
      </c>
      <c r="AA48" s="219">
        <v>12</v>
      </c>
    </row>
    <row r="49" spans="1:27" s="79" customFormat="1" x14ac:dyDescent="0.15">
      <c r="A49" s="305"/>
      <c r="B49" s="10"/>
      <c r="C49" s="24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</row>
    <row r="50" spans="1:27" s="79" customFormat="1" x14ac:dyDescent="0.15">
      <c r="A50" s="305"/>
      <c r="B50" s="9" t="s">
        <v>694</v>
      </c>
      <c r="C50" s="23" t="s">
        <v>695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169"/>
      <c r="Z50" s="169"/>
      <c r="AA50" s="169"/>
    </row>
    <row r="51" spans="1:27" s="79" customFormat="1" x14ac:dyDescent="0.15">
      <c r="A51" s="305"/>
      <c r="B51" s="24" t="s">
        <v>22</v>
      </c>
      <c r="C51" s="24" t="s">
        <v>463</v>
      </c>
      <c r="D51" s="219">
        <v>11</v>
      </c>
      <c r="E51" s="219">
        <v>10</v>
      </c>
      <c r="F51" s="219">
        <v>9</v>
      </c>
      <c r="G51" s="219">
        <v>10</v>
      </c>
      <c r="H51" s="219">
        <v>10</v>
      </c>
      <c r="I51" s="219">
        <v>10</v>
      </c>
      <c r="J51" s="219">
        <v>10</v>
      </c>
      <c r="K51" s="219">
        <v>10</v>
      </c>
      <c r="L51" s="219">
        <v>9</v>
      </c>
      <c r="M51" s="219">
        <v>9</v>
      </c>
      <c r="N51" s="219">
        <v>9</v>
      </c>
      <c r="O51" s="219">
        <v>9</v>
      </c>
      <c r="P51" s="219">
        <v>9</v>
      </c>
      <c r="Q51" s="219">
        <v>9</v>
      </c>
      <c r="R51" s="219">
        <v>9</v>
      </c>
      <c r="S51" s="219">
        <v>9</v>
      </c>
      <c r="T51" s="219">
        <v>9</v>
      </c>
      <c r="U51" s="220" t="s">
        <v>20</v>
      </c>
      <c r="V51" s="172" t="s">
        <v>20</v>
      </c>
      <c r="W51" s="172" t="s">
        <v>20</v>
      </c>
      <c r="X51" s="172" t="s">
        <v>20</v>
      </c>
      <c r="Y51" s="172" t="s">
        <v>20</v>
      </c>
      <c r="Z51" s="172" t="s">
        <v>20</v>
      </c>
      <c r="AA51" s="172" t="s">
        <v>20</v>
      </c>
    </row>
    <row r="52" spans="1:27" s="79" customFormat="1" x14ac:dyDescent="0.15">
      <c r="A52" s="305"/>
      <c r="B52" s="10" t="s">
        <v>158</v>
      </c>
      <c r="C52" s="24" t="s">
        <v>464</v>
      </c>
      <c r="D52" s="219">
        <v>10</v>
      </c>
      <c r="E52" s="219">
        <v>11</v>
      </c>
      <c r="F52" s="219">
        <v>11</v>
      </c>
      <c r="G52" s="219">
        <v>12</v>
      </c>
      <c r="H52" s="219">
        <v>12</v>
      </c>
      <c r="I52" s="219">
        <v>10</v>
      </c>
      <c r="J52" s="219">
        <v>10</v>
      </c>
      <c r="K52" s="219">
        <v>7</v>
      </c>
      <c r="L52" s="219">
        <v>9</v>
      </c>
      <c r="M52" s="219">
        <v>9</v>
      </c>
      <c r="N52" s="219">
        <v>9</v>
      </c>
      <c r="O52" s="219">
        <v>9</v>
      </c>
      <c r="P52" s="219">
        <v>9</v>
      </c>
      <c r="Q52" s="219">
        <v>9</v>
      </c>
      <c r="R52" s="219">
        <v>9</v>
      </c>
      <c r="S52" s="219">
        <v>9</v>
      </c>
      <c r="T52" s="219">
        <v>9</v>
      </c>
      <c r="U52" s="220" t="s">
        <v>20</v>
      </c>
      <c r="V52" s="172" t="s">
        <v>20</v>
      </c>
      <c r="W52" s="172" t="s">
        <v>20</v>
      </c>
      <c r="X52" s="172" t="s">
        <v>20</v>
      </c>
      <c r="Y52" s="172" t="s">
        <v>20</v>
      </c>
      <c r="Z52" s="172" t="s">
        <v>20</v>
      </c>
      <c r="AA52" s="172" t="s">
        <v>20</v>
      </c>
    </row>
    <row r="53" spans="1:27" s="170" customFormat="1" x14ac:dyDescent="0.15">
      <c r="A53" s="305"/>
      <c r="B53" s="10"/>
      <c r="C53" s="4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</row>
    <row r="54" spans="1:27" ht="15" x14ac:dyDescent="0.15">
      <c r="B54" s="164" t="s">
        <v>558</v>
      </c>
      <c r="C54" s="164" t="s">
        <v>561</v>
      </c>
      <c r="D54" s="107">
        <v>18186</v>
      </c>
      <c r="E54" s="107">
        <v>17660</v>
      </c>
      <c r="F54" s="107">
        <v>17818</v>
      </c>
      <c r="G54" s="107">
        <v>16972</v>
      </c>
      <c r="H54" s="107">
        <v>17531</v>
      </c>
      <c r="I54" s="99">
        <v>17182</v>
      </c>
      <c r="J54" s="107">
        <v>17827</v>
      </c>
      <c r="K54" s="99">
        <v>20493</v>
      </c>
      <c r="L54" s="99">
        <v>21016</v>
      </c>
      <c r="M54" s="99">
        <v>21678</v>
      </c>
      <c r="N54" s="99">
        <v>21442</v>
      </c>
      <c r="O54" s="99">
        <v>20996</v>
      </c>
      <c r="P54" s="99">
        <v>28393</v>
      </c>
      <c r="Q54" s="99">
        <v>30732</v>
      </c>
      <c r="R54" s="99">
        <v>31983</v>
      </c>
      <c r="S54" s="99">
        <v>31983</v>
      </c>
      <c r="T54" s="99">
        <v>33900</v>
      </c>
      <c r="U54" s="99">
        <v>30617</v>
      </c>
      <c r="V54" s="99">
        <v>31927</v>
      </c>
      <c r="W54" s="99">
        <v>32187</v>
      </c>
      <c r="X54" s="99">
        <v>32059</v>
      </c>
      <c r="Y54" s="99">
        <v>25780</v>
      </c>
      <c r="Z54" s="99">
        <v>25780</v>
      </c>
      <c r="AA54" s="99">
        <v>25661</v>
      </c>
    </row>
    <row r="55" spans="1:27" x14ac:dyDescent="0.15">
      <c r="B55" t="s">
        <v>269</v>
      </c>
      <c r="C55" t="s">
        <v>270</v>
      </c>
      <c r="D55" s="107">
        <v>18186</v>
      </c>
      <c r="E55" s="107">
        <v>17660</v>
      </c>
      <c r="F55" s="107">
        <v>17818</v>
      </c>
      <c r="G55" s="107">
        <v>16972</v>
      </c>
      <c r="H55" s="107">
        <v>17531</v>
      </c>
      <c r="I55" s="99">
        <v>17182</v>
      </c>
      <c r="J55" s="107">
        <v>17827</v>
      </c>
      <c r="K55" s="99">
        <v>20493</v>
      </c>
      <c r="L55" s="99">
        <v>21016</v>
      </c>
      <c r="M55" s="99">
        <v>21678</v>
      </c>
      <c r="N55" s="99">
        <v>20442</v>
      </c>
      <c r="O55" s="99">
        <v>15996</v>
      </c>
      <c r="P55" s="99">
        <v>28393</v>
      </c>
      <c r="Q55" s="99">
        <v>30732</v>
      </c>
      <c r="R55" s="99">
        <v>31983</v>
      </c>
      <c r="S55" s="99">
        <v>31983</v>
      </c>
      <c r="T55" s="99">
        <v>33400</v>
      </c>
      <c r="U55" s="99">
        <v>30617</v>
      </c>
      <c r="V55" s="99">
        <v>25927</v>
      </c>
      <c r="W55" s="99">
        <v>20508</v>
      </c>
      <c r="X55" s="99">
        <v>20684</v>
      </c>
      <c r="Y55" s="59" t="s">
        <v>20</v>
      </c>
      <c r="Z55" s="59" t="s">
        <v>20</v>
      </c>
      <c r="AA55" s="59" t="s">
        <v>20</v>
      </c>
    </row>
    <row r="56" spans="1:27" x14ac:dyDescent="0.15">
      <c r="D56" s="107"/>
      <c r="E56" s="99"/>
      <c r="F56" s="107"/>
      <c r="G56" s="99"/>
      <c r="H56" s="107"/>
      <c r="I56" s="99"/>
      <c r="J56" s="107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59"/>
      <c r="Z56" s="59"/>
      <c r="AA56" s="59"/>
    </row>
    <row r="57" spans="1:27" x14ac:dyDescent="0.15">
      <c r="B57" t="s">
        <v>684</v>
      </c>
      <c r="C57" t="s">
        <v>683</v>
      </c>
      <c r="D57" s="107">
        <v>94</v>
      </c>
      <c r="E57" s="99">
        <v>85</v>
      </c>
      <c r="F57" s="107">
        <v>85</v>
      </c>
      <c r="G57" s="99">
        <v>86</v>
      </c>
      <c r="H57" s="107">
        <v>85</v>
      </c>
      <c r="J57" s="91"/>
    </row>
    <row r="58" spans="1:27" x14ac:dyDescent="0.15">
      <c r="B58" t="s">
        <v>272</v>
      </c>
      <c r="C58" t="s">
        <v>279</v>
      </c>
      <c r="D58" s="107">
        <v>100190</v>
      </c>
      <c r="E58" s="42">
        <v>91272</v>
      </c>
      <c r="F58" s="107">
        <v>92439</v>
      </c>
      <c r="G58" s="42">
        <v>91825</v>
      </c>
      <c r="H58" s="107">
        <v>93091</v>
      </c>
      <c r="I58" s="42">
        <v>91221</v>
      </c>
      <c r="J58" s="107">
        <v>83361</v>
      </c>
      <c r="K58" s="42">
        <v>76861</v>
      </c>
      <c r="L58" s="42">
        <v>97939</v>
      </c>
      <c r="M58" s="42">
        <v>104468</v>
      </c>
      <c r="N58" s="42">
        <v>103611</v>
      </c>
      <c r="O58" s="42">
        <v>101839</v>
      </c>
      <c r="P58" s="42">
        <v>102227</v>
      </c>
      <c r="Q58" s="42">
        <v>102559</v>
      </c>
      <c r="R58" s="42">
        <v>106999</v>
      </c>
      <c r="S58" s="42">
        <v>106750</v>
      </c>
      <c r="T58" s="42">
        <v>108336</v>
      </c>
      <c r="U58" s="42">
        <v>107843</v>
      </c>
      <c r="V58" s="42">
        <v>114980</v>
      </c>
      <c r="W58" s="42">
        <v>116308</v>
      </c>
      <c r="X58" s="42">
        <v>114254</v>
      </c>
      <c r="Y58" s="42">
        <v>108121</v>
      </c>
      <c r="Z58" s="42">
        <v>104588</v>
      </c>
      <c r="AA58" s="42">
        <v>101526</v>
      </c>
    </row>
    <row r="59" spans="1:27" x14ac:dyDescent="0.15">
      <c r="B59" s="165" t="s">
        <v>273</v>
      </c>
      <c r="C59" s="165" t="s">
        <v>280</v>
      </c>
      <c r="D59" s="107">
        <v>7224</v>
      </c>
      <c r="E59" s="99">
        <v>6970</v>
      </c>
      <c r="F59" s="107">
        <v>6962</v>
      </c>
      <c r="G59" s="99">
        <v>7039</v>
      </c>
      <c r="H59" s="107">
        <v>6625</v>
      </c>
      <c r="I59" s="99">
        <v>7493</v>
      </c>
      <c r="J59" s="107">
        <v>6618</v>
      </c>
      <c r="K59" s="99">
        <v>6685</v>
      </c>
      <c r="L59" s="99">
        <v>9183</v>
      </c>
      <c r="M59" s="99">
        <v>10172</v>
      </c>
      <c r="N59" s="99">
        <v>10410</v>
      </c>
      <c r="O59" s="99">
        <v>10354</v>
      </c>
      <c r="P59" s="99">
        <v>8899</v>
      </c>
      <c r="Q59" s="99">
        <v>9442</v>
      </c>
      <c r="R59" s="99">
        <v>9865</v>
      </c>
      <c r="S59" s="99">
        <v>9278</v>
      </c>
      <c r="T59" s="99">
        <v>8126</v>
      </c>
      <c r="U59" s="99">
        <v>9225</v>
      </c>
      <c r="V59" s="99">
        <v>11153</v>
      </c>
      <c r="W59" s="99">
        <v>11760</v>
      </c>
      <c r="X59" s="99">
        <v>11818</v>
      </c>
      <c r="Y59" s="99">
        <v>12724</v>
      </c>
      <c r="Z59" s="99">
        <v>13410</v>
      </c>
      <c r="AA59" s="99">
        <v>12622</v>
      </c>
    </row>
    <row r="60" spans="1:27" x14ac:dyDescent="0.15">
      <c r="D60" s="107"/>
      <c r="E60" s="99"/>
      <c r="F60" s="107"/>
      <c r="G60" s="99"/>
      <c r="H60" s="107"/>
      <c r="I60" s="99"/>
      <c r="J60" s="107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</row>
    <row r="61" spans="1:27" x14ac:dyDescent="0.15">
      <c r="B61" t="s">
        <v>274</v>
      </c>
      <c r="C61" t="s">
        <v>281</v>
      </c>
      <c r="D61" s="107">
        <v>33886</v>
      </c>
      <c r="E61" s="42">
        <v>31232</v>
      </c>
      <c r="F61" s="107">
        <v>32821</v>
      </c>
      <c r="G61" s="42">
        <v>30906</v>
      </c>
      <c r="H61" s="107">
        <v>32927</v>
      </c>
      <c r="I61" s="42">
        <v>33870</v>
      </c>
      <c r="J61" s="107">
        <v>24406</v>
      </c>
      <c r="K61" s="42">
        <v>32795</v>
      </c>
      <c r="L61" s="42">
        <v>36648</v>
      </c>
      <c r="M61" s="42">
        <v>38460</v>
      </c>
      <c r="N61" s="42">
        <v>36630</v>
      </c>
      <c r="O61" s="42">
        <v>33557</v>
      </c>
      <c r="P61" s="42">
        <v>34406</v>
      </c>
      <c r="Q61" s="42">
        <v>38014</v>
      </c>
      <c r="R61" s="42">
        <v>40846</v>
      </c>
      <c r="S61" s="42">
        <v>38713</v>
      </c>
      <c r="T61" s="42">
        <v>40430</v>
      </c>
      <c r="U61" s="42">
        <v>42035</v>
      </c>
      <c r="V61" s="42">
        <v>47679</v>
      </c>
      <c r="W61" s="42">
        <v>47842</v>
      </c>
      <c r="X61" s="42">
        <v>47002</v>
      </c>
      <c r="Y61" s="42">
        <v>43501</v>
      </c>
      <c r="Z61" s="42">
        <v>42394</v>
      </c>
      <c r="AA61" s="42">
        <v>37253</v>
      </c>
    </row>
    <row r="62" spans="1:27" x14ac:dyDescent="0.15">
      <c r="B62" s="79" t="s">
        <v>247</v>
      </c>
      <c r="C62" t="s">
        <v>43</v>
      </c>
      <c r="D62" s="107">
        <v>66304</v>
      </c>
      <c r="E62" s="99">
        <v>60040</v>
      </c>
      <c r="F62" s="107">
        <v>59618</v>
      </c>
      <c r="G62" s="99">
        <v>60919</v>
      </c>
      <c r="H62" s="107">
        <v>60164</v>
      </c>
      <c r="I62" s="99">
        <v>57351</v>
      </c>
      <c r="J62" s="107">
        <v>58955</v>
      </c>
      <c r="K62" s="99">
        <v>59166</v>
      </c>
      <c r="L62" s="99">
        <v>61291</v>
      </c>
      <c r="M62" s="99">
        <v>66008</v>
      </c>
      <c r="N62" s="99">
        <v>66981</v>
      </c>
      <c r="O62" s="99">
        <v>68282</v>
      </c>
      <c r="P62" s="99">
        <v>67821</v>
      </c>
      <c r="Q62" s="99">
        <v>64545</v>
      </c>
      <c r="R62" s="99">
        <v>66153</v>
      </c>
      <c r="S62" s="99">
        <v>68037</v>
      </c>
      <c r="T62" s="99">
        <v>67906</v>
      </c>
      <c r="U62" s="99">
        <v>65808</v>
      </c>
      <c r="V62" s="99">
        <v>67301</v>
      </c>
      <c r="W62" s="99">
        <v>68466</v>
      </c>
      <c r="X62" s="99">
        <v>67252</v>
      </c>
      <c r="Y62" s="99">
        <v>64620</v>
      </c>
      <c r="Z62" s="99">
        <v>62194</v>
      </c>
      <c r="AA62" s="99">
        <v>64273</v>
      </c>
    </row>
    <row r="63" spans="1:27" x14ac:dyDescent="0.15">
      <c r="D63" s="91"/>
      <c r="F63" s="91"/>
      <c r="H63" s="91"/>
      <c r="J63" s="91"/>
    </row>
    <row r="64" spans="1:27" x14ac:dyDescent="0.15">
      <c r="B64" t="s">
        <v>275</v>
      </c>
      <c r="C64" t="s">
        <v>282</v>
      </c>
      <c r="D64" s="91"/>
      <c r="F64" s="91"/>
      <c r="H64" s="91"/>
      <c r="J64" s="91"/>
    </row>
    <row r="65" spans="2:27" x14ac:dyDescent="0.15">
      <c r="B65" s="165" t="s">
        <v>276</v>
      </c>
      <c r="C65" s="165" t="s">
        <v>283</v>
      </c>
      <c r="D65" s="107">
        <v>786</v>
      </c>
      <c r="E65" s="42">
        <v>635</v>
      </c>
      <c r="F65" s="107">
        <v>638</v>
      </c>
      <c r="G65" s="42">
        <v>630</v>
      </c>
      <c r="H65" s="107">
        <v>613</v>
      </c>
      <c r="I65" s="42">
        <v>369</v>
      </c>
      <c r="J65" s="107">
        <v>379</v>
      </c>
      <c r="K65" s="42">
        <v>343</v>
      </c>
      <c r="L65" s="42">
        <v>678</v>
      </c>
      <c r="M65" s="42">
        <v>594</v>
      </c>
      <c r="N65" s="42">
        <v>596</v>
      </c>
      <c r="O65" s="42">
        <v>592</v>
      </c>
      <c r="P65" s="42">
        <v>595</v>
      </c>
      <c r="Q65" s="42">
        <v>618</v>
      </c>
      <c r="R65" s="42">
        <v>660</v>
      </c>
      <c r="S65" s="42">
        <v>622</v>
      </c>
      <c r="T65" s="42">
        <v>346</v>
      </c>
      <c r="U65" s="42">
        <v>275</v>
      </c>
      <c r="V65" s="42">
        <v>544</v>
      </c>
      <c r="W65" s="42">
        <v>635</v>
      </c>
      <c r="X65" s="42">
        <v>643</v>
      </c>
      <c r="Y65" s="42">
        <v>884</v>
      </c>
      <c r="Z65" s="42">
        <v>1034</v>
      </c>
      <c r="AA65" s="42">
        <v>613</v>
      </c>
    </row>
    <row r="66" spans="2:27" x14ac:dyDescent="0.15">
      <c r="B66" s="165" t="s">
        <v>277</v>
      </c>
      <c r="C66" s="165" t="s">
        <v>284</v>
      </c>
      <c r="D66" s="107">
        <v>414</v>
      </c>
      <c r="E66" s="99">
        <v>544</v>
      </c>
      <c r="F66" s="107">
        <v>562</v>
      </c>
      <c r="G66" s="99">
        <v>600</v>
      </c>
      <c r="H66" s="107">
        <v>630</v>
      </c>
      <c r="I66" s="99">
        <v>324</v>
      </c>
      <c r="J66" s="107">
        <v>298</v>
      </c>
      <c r="K66" s="99">
        <v>340</v>
      </c>
      <c r="L66" s="99">
        <v>394</v>
      </c>
      <c r="M66" s="99">
        <v>323</v>
      </c>
      <c r="N66" s="99">
        <v>236</v>
      </c>
      <c r="O66" s="99">
        <v>427</v>
      </c>
      <c r="P66" s="99">
        <v>605</v>
      </c>
      <c r="Q66" s="99">
        <v>750</v>
      </c>
      <c r="R66" s="99">
        <v>460</v>
      </c>
      <c r="S66" s="99">
        <v>506</v>
      </c>
      <c r="T66" s="99">
        <v>777</v>
      </c>
      <c r="U66" s="99">
        <v>691</v>
      </c>
      <c r="V66" s="99">
        <v>646</v>
      </c>
      <c r="W66" s="99">
        <v>450</v>
      </c>
      <c r="X66" s="99">
        <v>652</v>
      </c>
      <c r="Y66" s="99">
        <v>596</v>
      </c>
      <c r="Z66" s="99">
        <v>629</v>
      </c>
      <c r="AA66" s="99">
        <v>865</v>
      </c>
    </row>
    <row r="67" spans="2:27" x14ac:dyDescent="0.15">
      <c r="B67" t="s">
        <v>278</v>
      </c>
      <c r="C67" t="s">
        <v>285</v>
      </c>
      <c r="D67" s="107">
        <v>293</v>
      </c>
      <c r="E67" s="99">
        <v>482</v>
      </c>
      <c r="F67" s="107">
        <v>482</v>
      </c>
      <c r="G67" s="99">
        <v>482</v>
      </c>
      <c r="H67" s="107">
        <v>482</v>
      </c>
      <c r="I67" s="99">
        <v>247</v>
      </c>
      <c r="J67" s="107">
        <v>247</v>
      </c>
      <c r="K67" s="99">
        <v>247</v>
      </c>
      <c r="L67" s="99">
        <v>213</v>
      </c>
      <c r="M67" s="99">
        <v>246</v>
      </c>
      <c r="N67" s="99">
        <v>247</v>
      </c>
      <c r="O67" s="99">
        <v>247</v>
      </c>
      <c r="P67" s="99">
        <v>246</v>
      </c>
      <c r="Q67" s="99">
        <v>246</v>
      </c>
      <c r="R67" s="99">
        <v>246</v>
      </c>
      <c r="S67" s="99">
        <v>246</v>
      </c>
      <c r="T67" s="99">
        <v>258</v>
      </c>
      <c r="U67" s="99">
        <v>246</v>
      </c>
      <c r="V67" s="99">
        <v>246</v>
      </c>
      <c r="W67" s="99">
        <v>246</v>
      </c>
      <c r="X67" s="99">
        <v>246</v>
      </c>
      <c r="Y67" s="99">
        <v>249</v>
      </c>
      <c r="Z67" s="59" t="s">
        <v>20</v>
      </c>
      <c r="AA67" s="59" t="s">
        <v>20</v>
      </c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9" scale="45" orientation="landscape" r:id="rId1"/>
  <headerFooter alignWithMargins="0"/>
  <ignoredErrors>
    <ignoredError sqref="D3:O3 P3:S3 T3:U3 V3:W3 X3:A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1"/>
    <pageSetUpPr fitToPage="1"/>
  </sheetPr>
  <dimension ref="A1:AA38"/>
  <sheetViews>
    <sheetView showGridLines="0" workbookViewId="0">
      <selection activeCell="D1" sqref="D1"/>
    </sheetView>
  </sheetViews>
  <sheetFormatPr baseColWidth="10" defaultColWidth="8.83203125" defaultRowHeight="13" x14ac:dyDescent="0.15"/>
  <cols>
    <col min="1" max="1" width="2.83203125" style="60" customWidth="1"/>
    <col min="2" max="2" width="42" bestFit="1" customWidth="1"/>
    <col min="3" max="3" width="39" bestFit="1" customWidth="1"/>
    <col min="4" max="20" width="10.5" customWidth="1"/>
    <col min="21" max="25" width="10.5" bestFit="1" customWidth="1"/>
    <col min="26" max="26" width="10.83203125" bestFit="1" customWidth="1"/>
  </cols>
  <sheetData>
    <row r="1" spans="1:27" s="5" customFormat="1" ht="18" x14ac:dyDescent="0.2">
      <c r="A1" s="57"/>
      <c r="B1" s="167" t="s">
        <v>526</v>
      </c>
      <c r="C1" s="167" t="s">
        <v>527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30"/>
      <c r="X1" s="130"/>
      <c r="Y1" s="130"/>
      <c r="Z1" s="130"/>
      <c r="AA1" s="130"/>
    </row>
    <row r="2" spans="1:27" s="5" customFormat="1" x14ac:dyDescent="0.15">
      <c r="A2" s="57"/>
      <c r="W2" s="130"/>
      <c r="X2" s="130"/>
      <c r="Y2" s="130"/>
      <c r="Z2" s="130"/>
      <c r="AA2" s="130"/>
    </row>
    <row r="3" spans="1:27" x14ac:dyDescent="0.15">
      <c r="B3" s="1" t="s">
        <v>198</v>
      </c>
      <c r="C3" s="1" t="s">
        <v>199</v>
      </c>
      <c r="D3" s="97" t="s">
        <v>703</v>
      </c>
      <c r="E3" s="97" t="s">
        <v>701</v>
      </c>
      <c r="F3" s="97" t="s">
        <v>698</v>
      </c>
      <c r="G3" s="97" t="s">
        <v>681</v>
      </c>
      <c r="H3" s="97" t="s">
        <v>564</v>
      </c>
      <c r="I3" s="97" t="s">
        <v>562</v>
      </c>
      <c r="J3" s="97" t="s">
        <v>550</v>
      </c>
      <c r="K3" s="97" t="s">
        <v>516</v>
      </c>
      <c r="L3" s="97" t="s">
        <v>468</v>
      </c>
      <c r="M3" s="97" t="s">
        <v>465</v>
      </c>
      <c r="N3" s="97" t="s">
        <v>460</v>
      </c>
      <c r="O3" s="97" t="s">
        <v>195</v>
      </c>
      <c r="P3" s="97" t="s">
        <v>185</v>
      </c>
      <c r="Q3" s="97" t="s">
        <v>183</v>
      </c>
      <c r="R3" s="97" t="s">
        <v>181</v>
      </c>
      <c r="S3" s="97" t="s">
        <v>179</v>
      </c>
      <c r="T3" s="97" t="s">
        <v>176</v>
      </c>
      <c r="U3" s="97" t="s">
        <v>172</v>
      </c>
      <c r="V3" s="97" t="s">
        <v>173</v>
      </c>
      <c r="W3" s="97" t="s">
        <v>168</v>
      </c>
      <c r="X3" s="97" t="s">
        <v>169</v>
      </c>
      <c r="Y3" s="36" t="s">
        <v>170</v>
      </c>
      <c r="Z3" s="36" t="s">
        <v>171</v>
      </c>
      <c r="AA3" s="36" t="s">
        <v>74</v>
      </c>
    </row>
    <row r="4" spans="1:27" x14ac:dyDescent="0.15">
      <c r="A4" s="60" t="s">
        <v>35</v>
      </c>
      <c r="B4" s="15" t="s">
        <v>190</v>
      </c>
      <c r="C4" s="12" t="s">
        <v>191</v>
      </c>
      <c r="D4" s="106">
        <v>3683</v>
      </c>
      <c r="E4" s="102">
        <v>3545</v>
      </c>
      <c r="F4" s="106">
        <v>3214</v>
      </c>
      <c r="G4" s="102">
        <v>3050</v>
      </c>
      <c r="H4" s="106">
        <v>3464</v>
      </c>
      <c r="I4" s="102">
        <v>3285</v>
      </c>
      <c r="J4" s="106">
        <v>3184</v>
      </c>
      <c r="K4" s="102">
        <v>2691</v>
      </c>
      <c r="L4" s="106">
        <v>3951</v>
      </c>
      <c r="M4" s="102">
        <v>3700</v>
      </c>
      <c r="N4" s="106">
        <v>3477</v>
      </c>
      <c r="O4" s="102">
        <v>3337</v>
      </c>
      <c r="P4" s="106">
        <v>3919</v>
      </c>
      <c r="Q4" s="102">
        <v>3905</v>
      </c>
      <c r="R4" s="106">
        <v>3954</v>
      </c>
      <c r="S4" s="102">
        <v>3319</v>
      </c>
      <c r="T4" s="65">
        <v>4217</v>
      </c>
      <c r="U4" s="102">
        <v>4077</v>
      </c>
      <c r="V4" s="65">
        <v>3913</v>
      </c>
      <c r="W4" s="102">
        <v>3526</v>
      </c>
      <c r="X4" s="65">
        <v>3442</v>
      </c>
      <c r="Y4" s="102">
        <v>3360</v>
      </c>
      <c r="Z4" s="65">
        <v>3467</v>
      </c>
      <c r="AA4" s="102">
        <v>3600</v>
      </c>
    </row>
    <row r="5" spans="1:27" x14ac:dyDescent="0.15">
      <c r="B5" s="15" t="s">
        <v>6</v>
      </c>
      <c r="C5" s="12" t="s">
        <v>47</v>
      </c>
      <c r="D5" s="106">
        <v>735</v>
      </c>
      <c r="E5" s="102">
        <v>-80</v>
      </c>
      <c r="F5" s="106">
        <v>-548</v>
      </c>
      <c r="G5" s="102">
        <v>-391</v>
      </c>
      <c r="H5" s="106">
        <v>729</v>
      </c>
      <c r="I5" s="102">
        <v>574</v>
      </c>
      <c r="J5" s="106">
        <v>129</v>
      </c>
      <c r="K5" s="102">
        <v>-273</v>
      </c>
      <c r="L5" s="106">
        <v>299</v>
      </c>
      <c r="M5" s="102">
        <v>401</v>
      </c>
      <c r="N5" s="106">
        <v>-351</v>
      </c>
      <c r="O5" s="102">
        <v>-1594</v>
      </c>
      <c r="P5" s="106">
        <v>721</v>
      </c>
      <c r="Q5" s="102">
        <v>9</v>
      </c>
      <c r="R5" s="106">
        <v>-665</v>
      </c>
      <c r="S5" s="102">
        <v>-1107</v>
      </c>
      <c r="T5" s="65">
        <v>1108</v>
      </c>
      <c r="U5" s="102">
        <v>1613</v>
      </c>
      <c r="V5" s="65">
        <v>463</v>
      </c>
      <c r="W5" s="102">
        <v>123</v>
      </c>
      <c r="X5" s="65">
        <v>1459</v>
      </c>
      <c r="Y5" s="102">
        <v>778</v>
      </c>
      <c r="Z5" s="65">
        <v>-531</v>
      </c>
      <c r="AA5" s="102">
        <v>-1725</v>
      </c>
    </row>
    <row r="6" spans="1:27" x14ac:dyDescent="0.15">
      <c r="A6" s="60" t="s">
        <v>35</v>
      </c>
      <c r="B6" s="15" t="s">
        <v>286</v>
      </c>
      <c r="C6" s="15" t="s">
        <v>289</v>
      </c>
      <c r="D6" s="106">
        <v>-1169</v>
      </c>
      <c r="E6" s="102">
        <v>-787</v>
      </c>
      <c r="F6" s="106">
        <v>-877</v>
      </c>
      <c r="G6" s="102">
        <v>-594</v>
      </c>
      <c r="H6" s="106">
        <v>-1392</v>
      </c>
      <c r="I6" s="102">
        <v>-700</v>
      </c>
      <c r="J6" s="106">
        <v>-613</v>
      </c>
      <c r="K6" s="102">
        <v>-456</v>
      </c>
      <c r="L6" s="106">
        <v>-1356</v>
      </c>
      <c r="M6" s="102">
        <v>-933</v>
      </c>
      <c r="N6" s="106">
        <v>-839</v>
      </c>
      <c r="O6" s="102">
        <v>-619</v>
      </c>
      <c r="P6" s="106">
        <v>-1688</v>
      </c>
      <c r="Q6" s="102">
        <v>-1007</v>
      </c>
      <c r="R6" s="106">
        <v>-626</v>
      </c>
      <c r="S6" s="102">
        <v>-326</v>
      </c>
      <c r="T6" s="65">
        <v>-1668</v>
      </c>
      <c r="U6" s="102">
        <v>-622</v>
      </c>
      <c r="V6" s="65">
        <v>-849</v>
      </c>
      <c r="W6" s="102">
        <v>-898</v>
      </c>
      <c r="X6" s="65">
        <v>-1990</v>
      </c>
      <c r="Y6" s="102">
        <v>-1494</v>
      </c>
      <c r="Z6" s="65">
        <v>-1020</v>
      </c>
      <c r="AA6" s="102">
        <v>-849</v>
      </c>
    </row>
    <row r="7" spans="1:27" s="287" customFormat="1" x14ac:dyDescent="0.15">
      <c r="A7" s="60"/>
      <c r="B7" s="26" t="s">
        <v>287</v>
      </c>
      <c r="C7" s="298" t="s">
        <v>290</v>
      </c>
      <c r="D7" s="272">
        <v>-523</v>
      </c>
      <c r="E7" s="308">
        <v>-276</v>
      </c>
      <c r="F7" s="272">
        <v>-290</v>
      </c>
      <c r="G7" s="308">
        <v>-203</v>
      </c>
      <c r="H7" s="272">
        <v>-355</v>
      </c>
      <c r="I7" s="308">
        <v>-130</v>
      </c>
      <c r="J7" s="272">
        <v>-309</v>
      </c>
      <c r="K7" s="308">
        <v>-184</v>
      </c>
      <c r="L7" s="272">
        <v>-321</v>
      </c>
      <c r="M7" s="308">
        <v>-143</v>
      </c>
      <c r="N7" s="272">
        <v>-257</v>
      </c>
      <c r="O7" s="308">
        <v>-175</v>
      </c>
      <c r="P7" s="272">
        <v>-96</v>
      </c>
      <c r="Q7" s="308">
        <v>-143</v>
      </c>
      <c r="R7" s="272">
        <v>-244</v>
      </c>
      <c r="S7" s="308">
        <v>-170</v>
      </c>
      <c r="T7" s="125">
        <v>-219</v>
      </c>
      <c r="U7" s="308">
        <v>-235</v>
      </c>
      <c r="V7" s="125">
        <v>-179</v>
      </c>
      <c r="W7" s="308">
        <v>-237</v>
      </c>
      <c r="X7" s="125">
        <v>-225</v>
      </c>
      <c r="Y7" s="308">
        <v>-168</v>
      </c>
      <c r="Z7" s="125">
        <v>-121</v>
      </c>
      <c r="AA7" s="308">
        <v>-170</v>
      </c>
    </row>
    <row r="8" spans="1:27" x14ac:dyDescent="0.15">
      <c r="A8" s="60" t="s">
        <v>35</v>
      </c>
      <c r="B8" s="22" t="s">
        <v>8</v>
      </c>
      <c r="C8" s="13" t="s">
        <v>48</v>
      </c>
      <c r="D8" s="105">
        <f>+D4+D5+D6+D7</f>
        <v>2726</v>
      </c>
      <c r="E8" s="103">
        <f>+E4+E5+E6+E7</f>
        <v>2402</v>
      </c>
      <c r="F8" s="105">
        <f>+F4+F5+F6+F7</f>
        <v>1499</v>
      </c>
      <c r="G8" s="103">
        <f>+G4+G5+G6+G7</f>
        <v>1862</v>
      </c>
      <c r="H8" s="105">
        <f t="shared" ref="H8:M8" si="0">+H4+H5+H6+H7</f>
        <v>2446</v>
      </c>
      <c r="I8" s="103">
        <f t="shared" si="0"/>
        <v>3029</v>
      </c>
      <c r="J8" s="105">
        <f t="shared" si="0"/>
        <v>2391</v>
      </c>
      <c r="K8" s="103">
        <f t="shared" si="0"/>
        <v>1778</v>
      </c>
      <c r="L8" s="105">
        <f t="shared" si="0"/>
        <v>2573</v>
      </c>
      <c r="M8" s="103">
        <f t="shared" si="0"/>
        <v>3025</v>
      </c>
      <c r="N8" s="105">
        <f t="shared" ref="N8:S8" si="1">+N4+N5+N6+N7</f>
        <v>2030</v>
      </c>
      <c r="O8" s="103">
        <f t="shared" si="1"/>
        <v>949</v>
      </c>
      <c r="P8" s="105">
        <f>+P4+P5+P6+P7</f>
        <v>2856</v>
      </c>
      <c r="Q8" s="103">
        <f t="shared" si="1"/>
        <v>2764</v>
      </c>
      <c r="R8" s="105">
        <f t="shared" si="1"/>
        <v>2419</v>
      </c>
      <c r="S8" s="103">
        <f t="shared" si="1"/>
        <v>1716</v>
      </c>
      <c r="T8" s="104">
        <v>3438</v>
      </c>
      <c r="U8" s="103">
        <v>4833</v>
      </c>
      <c r="V8" s="104">
        <v>3348</v>
      </c>
      <c r="W8" s="103">
        <f>W4+W5+W6+W7</f>
        <v>2514</v>
      </c>
      <c r="X8" s="104">
        <f>X4+X5+X6+X7</f>
        <v>2686</v>
      </c>
      <c r="Y8" s="103">
        <f>Y4+Y5+Y6+Y7</f>
        <v>2476</v>
      </c>
      <c r="Z8" s="104">
        <f>Z4+Z5+Z6+Z7</f>
        <v>1795</v>
      </c>
      <c r="AA8" s="103">
        <f>AA4+AA5+AA6+AA7</f>
        <v>856</v>
      </c>
    </row>
    <row r="9" spans="1:27" x14ac:dyDescent="0.15">
      <c r="B9" s="15"/>
      <c r="C9" s="15"/>
      <c r="D9" s="106"/>
      <c r="E9" s="102"/>
      <c r="F9" s="106"/>
      <c r="G9" s="102"/>
      <c r="H9" s="106"/>
      <c r="I9" s="102"/>
      <c r="J9" s="106"/>
      <c r="K9" s="102"/>
      <c r="L9" s="106"/>
      <c r="M9" s="102"/>
      <c r="N9" s="106"/>
      <c r="O9" s="102"/>
      <c r="P9" s="106"/>
      <c r="Q9" s="102"/>
      <c r="R9" s="106"/>
      <c r="S9" s="102"/>
      <c r="T9" s="65"/>
      <c r="U9" s="102"/>
      <c r="V9" s="65"/>
      <c r="W9" s="102"/>
      <c r="X9" s="65"/>
      <c r="Y9" s="102"/>
      <c r="Z9" s="65"/>
      <c r="AA9" s="102"/>
    </row>
    <row r="10" spans="1:27" x14ac:dyDescent="0.15">
      <c r="B10" s="15" t="s">
        <v>223</v>
      </c>
      <c r="C10" s="12" t="s">
        <v>224</v>
      </c>
      <c r="D10" s="106">
        <v>-255</v>
      </c>
      <c r="E10" s="102">
        <v>-268</v>
      </c>
      <c r="F10" s="106">
        <v>-213</v>
      </c>
      <c r="G10" s="102">
        <v>-264</v>
      </c>
      <c r="H10" s="106">
        <v>-293</v>
      </c>
      <c r="I10" s="102">
        <v>-324</v>
      </c>
      <c r="J10" s="106">
        <v>-316</v>
      </c>
      <c r="K10" s="102">
        <v>-331</v>
      </c>
      <c r="L10" s="106">
        <v>-360</v>
      </c>
      <c r="M10" s="102">
        <v>-351</v>
      </c>
      <c r="N10" s="106">
        <v>-277</v>
      </c>
      <c r="O10" s="102">
        <v>-302</v>
      </c>
      <c r="P10" s="106">
        <v>-293</v>
      </c>
      <c r="Q10" s="102">
        <v>-300</v>
      </c>
      <c r="R10" s="106">
        <v>-244</v>
      </c>
      <c r="S10" s="102">
        <v>-279</v>
      </c>
      <c r="T10" s="65">
        <v>-288</v>
      </c>
      <c r="U10" s="102">
        <v>-377</v>
      </c>
      <c r="V10" s="65">
        <v>-354</v>
      </c>
      <c r="W10" s="102">
        <v>-625</v>
      </c>
      <c r="X10" s="65">
        <v>-688</v>
      </c>
      <c r="Y10" s="102">
        <v>-608</v>
      </c>
      <c r="Z10" s="65">
        <v>-496</v>
      </c>
      <c r="AA10" s="102">
        <v>-525</v>
      </c>
    </row>
    <row r="11" spans="1:27" x14ac:dyDescent="0.15">
      <c r="B11" s="15" t="s">
        <v>9</v>
      </c>
      <c r="C11" s="12" t="s">
        <v>291</v>
      </c>
      <c r="D11" s="106">
        <v>-550</v>
      </c>
      <c r="E11" s="102">
        <v>-193</v>
      </c>
      <c r="F11" s="106">
        <v>-632</v>
      </c>
      <c r="G11" s="102">
        <v>-259</v>
      </c>
      <c r="H11" s="106">
        <v>-506</v>
      </c>
      <c r="I11" s="102">
        <v>-197</v>
      </c>
      <c r="J11" s="106">
        <v>-318</v>
      </c>
      <c r="K11" s="102">
        <v>-172</v>
      </c>
      <c r="L11" s="106">
        <v>-241</v>
      </c>
      <c r="M11" s="102">
        <v>-142</v>
      </c>
      <c r="N11" s="106">
        <v>-274</v>
      </c>
      <c r="O11" s="102">
        <v>-304</v>
      </c>
      <c r="P11" s="106">
        <v>-172</v>
      </c>
      <c r="Q11" s="102">
        <v>-285</v>
      </c>
      <c r="R11" s="106">
        <v>-508</v>
      </c>
      <c r="S11" s="102">
        <v>-290</v>
      </c>
      <c r="T11" s="65">
        <v>-591</v>
      </c>
      <c r="U11" s="102">
        <v>-208</v>
      </c>
      <c r="V11" s="65">
        <v>36</v>
      </c>
      <c r="W11" s="102">
        <v>-240</v>
      </c>
      <c r="X11" s="65">
        <v>-370</v>
      </c>
      <c r="Y11" s="102">
        <v>-393</v>
      </c>
      <c r="Z11" s="65">
        <v>-584</v>
      </c>
      <c r="AA11" s="102">
        <v>-355</v>
      </c>
    </row>
    <row r="12" spans="1:27" s="287" customFormat="1" x14ac:dyDescent="0.15">
      <c r="A12" s="60"/>
      <c r="B12" s="26" t="s">
        <v>10</v>
      </c>
      <c r="C12" s="298" t="s">
        <v>49</v>
      </c>
      <c r="D12" s="272">
        <v>8</v>
      </c>
      <c r="E12" s="308">
        <v>122</v>
      </c>
      <c r="F12" s="272">
        <v>2</v>
      </c>
      <c r="G12" s="308">
        <v>2</v>
      </c>
      <c r="H12" s="272">
        <v>17</v>
      </c>
      <c r="I12" s="308">
        <v>32</v>
      </c>
      <c r="J12" s="272">
        <v>9</v>
      </c>
      <c r="K12" s="308">
        <v>26</v>
      </c>
      <c r="L12" s="272">
        <v>14</v>
      </c>
      <c r="M12" s="308">
        <v>25</v>
      </c>
      <c r="N12" s="272">
        <v>8</v>
      </c>
      <c r="O12" s="308">
        <v>10</v>
      </c>
      <c r="P12" s="272">
        <v>-2</v>
      </c>
      <c r="Q12" s="308">
        <v>15</v>
      </c>
      <c r="R12" s="272">
        <v>1</v>
      </c>
      <c r="S12" s="308">
        <v>1</v>
      </c>
      <c r="T12" s="125">
        <v>-15</v>
      </c>
      <c r="U12" s="308">
        <v>11</v>
      </c>
      <c r="V12" s="125">
        <v>17</v>
      </c>
      <c r="W12" s="308">
        <v>-9</v>
      </c>
      <c r="X12" s="125">
        <v>4</v>
      </c>
      <c r="Y12" s="308">
        <v>8</v>
      </c>
      <c r="Z12" s="125">
        <v>-1</v>
      </c>
      <c r="AA12" s="308">
        <v>5</v>
      </c>
    </row>
    <row r="13" spans="1:27" x14ac:dyDescent="0.15">
      <c r="A13" s="60" t="s">
        <v>35</v>
      </c>
      <c r="B13" s="22" t="s">
        <v>11</v>
      </c>
      <c r="C13" s="13" t="s">
        <v>50</v>
      </c>
      <c r="D13" s="105">
        <f>+D8+D10+D11+D12</f>
        <v>1929</v>
      </c>
      <c r="E13" s="103">
        <f>+E8+E10+E11+E12</f>
        <v>2063</v>
      </c>
      <c r="F13" s="105">
        <f>+F8+F10+F11+F12</f>
        <v>656</v>
      </c>
      <c r="G13" s="103">
        <f>+G8+G10+G11+G12</f>
        <v>1341</v>
      </c>
      <c r="H13" s="105">
        <f t="shared" ref="H13:M13" si="2">+H8+H10+H11+H12</f>
        <v>1664</v>
      </c>
      <c r="I13" s="103">
        <f t="shared" si="2"/>
        <v>2540</v>
      </c>
      <c r="J13" s="105">
        <f t="shared" si="2"/>
        <v>1766</v>
      </c>
      <c r="K13" s="103">
        <f t="shared" si="2"/>
        <v>1301</v>
      </c>
      <c r="L13" s="105">
        <f t="shared" si="2"/>
        <v>1986</v>
      </c>
      <c r="M13" s="103">
        <f t="shared" si="2"/>
        <v>2557</v>
      </c>
      <c r="N13" s="105">
        <f t="shared" ref="N13:S13" si="3">+N8+N10+N11+N12</f>
        <v>1487</v>
      </c>
      <c r="O13" s="103">
        <f t="shared" si="3"/>
        <v>353</v>
      </c>
      <c r="P13" s="105">
        <f t="shared" si="3"/>
        <v>2389</v>
      </c>
      <c r="Q13" s="103">
        <f t="shared" si="3"/>
        <v>2194</v>
      </c>
      <c r="R13" s="105">
        <f t="shared" si="3"/>
        <v>1668</v>
      </c>
      <c r="S13" s="103">
        <f t="shared" si="3"/>
        <v>1148</v>
      </c>
      <c r="T13" s="122">
        <v>2544</v>
      </c>
      <c r="U13" s="103">
        <v>4259</v>
      </c>
      <c r="V13" s="104">
        <v>3047</v>
      </c>
      <c r="W13" s="103">
        <f>W8+W10+W11+W12</f>
        <v>1640</v>
      </c>
      <c r="X13" s="104">
        <f>X8+X10+X11+X12</f>
        <v>1632</v>
      </c>
      <c r="Y13" s="103">
        <f>Y8+Y10+Y11+Y12</f>
        <v>1483</v>
      </c>
      <c r="Z13" s="104">
        <f>Z8+Z10+Z11+Z12</f>
        <v>714</v>
      </c>
      <c r="AA13" s="103">
        <f>AA8+AA10+AA11+AA12</f>
        <v>-19</v>
      </c>
    </row>
    <row r="14" spans="1:27" x14ac:dyDescent="0.15">
      <c r="B14" s="15"/>
      <c r="C14" s="15"/>
      <c r="D14" s="106"/>
      <c r="E14" s="102"/>
      <c r="F14" s="106"/>
      <c r="G14" s="102"/>
      <c r="H14" s="106"/>
      <c r="I14" s="102"/>
      <c r="J14" s="106"/>
      <c r="K14" s="102"/>
      <c r="L14" s="106"/>
      <c r="M14" s="102"/>
      <c r="N14" s="106"/>
      <c r="O14" s="102"/>
      <c r="P14" s="106"/>
      <c r="Q14" s="102"/>
      <c r="R14" s="106"/>
      <c r="S14" s="102"/>
      <c r="T14" s="65"/>
      <c r="U14" s="102"/>
      <c r="V14" s="65"/>
      <c r="W14" s="102"/>
      <c r="X14" s="65"/>
      <c r="Y14" s="102"/>
      <c r="Z14" s="65"/>
      <c r="AA14" s="102"/>
    </row>
    <row r="15" spans="1:27" x14ac:dyDescent="0.15">
      <c r="A15" s="60" t="s">
        <v>35</v>
      </c>
      <c r="B15" s="15" t="s">
        <v>13</v>
      </c>
      <c r="C15" s="12" t="s">
        <v>292</v>
      </c>
      <c r="D15" s="106">
        <v>-4526</v>
      </c>
      <c r="E15" s="102">
        <v>1</v>
      </c>
      <c r="F15" s="106">
        <v>-962</v>
      </c>
      <c r="G15" s="102">
        <v>21</v>
      </c>
      <c r="H15" s="106">
        <v>-163</v>
      </c>
      <c r="I15" s="102">
        <v>-11384</v>
      </c>
      <c r="J15" s="106">
        <v>-3191</v>
      </c>
      <c r="K15" s="102">
        <v>-134</v>
      </c>
      <c r="L15" s="106">
        <v>-51</v>
      </c>
      <c r="M15" s="102">
        <v>-654</v>
      </c>
      <c r="N15" s="106">
        <v>-278</v>
      </c>
      <c r="O15" s="102">
        <v>0</v>
      </c>
      <c r="P15" s="106">
        <v>-412</v>
      </c>
      <c r="Q15" s="102">
        <v>-34</v>
      </c>
      <c r="R15" s="106">
        <v>-42</v>
      </c>
      <c r="S15" s="102">
        <v>-5</v>
      </c>
      <c r="T15" s="65">
        <v>-55</v>
      </c>
      <c r="U15" s="102">
        <v>0</v>
      </c>
      <c r="V15" s="65">
        <v>5</v>
      </c>
      <c r="W15" s="102">
        <v>-1</v>
      </c>
      <c r="X15" s="65">
        <v>-10</v>
      </c>
      <c r="Y15" s="102">
        <v>-1143</v>
      </c>
      <c r="Z15" s="65">
        <v>-499</v>
      </c>
      <c r="AA15" s="102">
        <v>-112</v>
      </c>
    </row>
    <row r="16" spans="1:27" x14ac:dyDescent="0.15">
      <c r="A16" s="60" t="s">
        <v>35</v>
      </c>
      <c r="B16" s="15" t="s">
        <v>288</v>
      </c>
      <c r="C16" s="12" t="s">
        <v>293</v>
      </c>
      <c r="D16" s="106">
        <v>-655</v>
      </c>
      <c r="E16" s="102">
        <v>-438</v>
      </c>
      <c r="F16" s="106">
        <v>-388</v>
      </c>
      <c r="G16" s="102">
        <v>-387</v>
      </c>
      <c r="H16" s="106">
        <v>-500</v>
      </c>
      <c r="I16" s="102">
        <v>-490</v>
      </c>
      <c r="J16" s="106">
        <v>-470</v>
      </c>
      <c r="K16" s="102">
        <v>-403</v>
      </c>
      <c r="L16" s="106">
        <v>-622</v>
      </c>
      <c r="M16" s="102">
        <v>-434</v>
      </c>
      <c r="N16" s="106">
        <v>-367</v>
      </c>
      <c r="O16" s="102">
        <v>-487</v>
      </c>
      <c r="P16" s="106">
        <v>-714</v>
      </c>
      <c r="Q16" s="102">
        <v>-716</v>
      </c>
      <c r="R16" s="106">
        <v>-618</v>
      </c>
      <c r="S16" s="102">
        <v>-379</v>
      </c>
      <c r="T16" s="65">
        <v>-770</v>
      </c>
      <c r="U16" s="102">
        <v>-621</v>
      </c>
      <c r="V16" s="65">
        <v>-925</v>
      </c>
      <c r="W16" s="102">
        <v>-715</v>
      </c>
      <c r="X16" s="65">
        <v>-1031</v>
      </c>
      <c r="Y16" s="102">
        <v>-709</v>
      </c>
      <c r="Z16" s="65">
        <v>-758</v>
      </c>
      <c r="AA16" s="102">
        <v>-611</v>
      </c>
    </row>
    <row r="17" spans="1:27" s="287" customFormat="1" x14ac:dyDescent="0.15">
      <c r="A17" s="60"/>
      <c r="B17" s="26" t="s">
        <v>14</v>
      </c>
      <c r="C17" s="298" t="s">
        <v>51</v>
      </c>
      <c r="D17" s="272">
        <v>162</v>
      </c>
      <c r="E17" s="308">
        <v>26</v>
      </c>
      <c r="F17" s="272">
        <v>1525</v>
      </c>
      <c r="G17" s="308">
        <v>3</v>
      </c>
      <c r="H17" s="272">
        <v>-81</v>
      </c>
      <c r="I17" s="308">
        <v>11</v>
      </c>
      <c r="J17" s="272">
        <v>14638</v>
      </c>
      <c r="K17" s="308">
        <v>3114</v>
      </c>
      <c r="L17" s="272">
        <v>71</v>
      </c>
      <c r="M17" s="308">
        <v>37</v>
      </c>
      <c r="N17" s="272">
        <v>184</v>
      </c>
      <c r="O17" s="308">
        <v>0</v>
      </c>
      <c r="P17" s="272">
        <v>27</v>
      </c>
      <c r="Q17" s="308">
        <v>0</v>
      </c>
      <c r="R17" s="272">
        <v>1270</v>
      </c>
      <c r="S17" s="308">
        <v>0</v>
      </c>
      <c r="T17" s="125">
        <v>68</v>
      </c>
      <c r="U17" s="308">
        <v>0</v>
      </c>
      <c r="V17" s="125">
        <v>7</v>
      </c>
      <c r="W17" s="308">
        <v>0</v>
      </c>
      <c r="X17" s="125">
        <v>-35</v>
      </c>
      <c r="Y17" s="308">
        <v>1171</v>
      </c>
      <c r="Z17" s="125">
        <v>0</v>
      </c>
      <c r="AA17" s="308">
        <v>4</v>
      </c>
    </row>
    <row r="18" spans="1:27" x14ac:dyDescent="0.15">
      <c r="A18" s="60" t="s">
        <v>35</v>
      </c>
      <c r="B18" s="22" t="s">
        <v>15</v>
      </c>
      <c r="C18" s="13" t="s">
        <v>52</v>
      </c>
      <c r="D18" s="105">
        <f>+D13+D15+D16+D17</f>
        <v>-3090</v>
      </c>
      <c r="E18" s="103">
        <f>+E13+E15+E16+E17</f>
        <v>1652</v>
      </c>
      <c r="F18" s="105">
        <f>+F13+F15+F16+F17</f>
        <v>831</v>
      </c>
      <c r="G18" s="103">
        <f>+G13+G15+G16+G17</f>
        <v>978</v>
      </c>
      <c r="H18" s="105">
        <f t="shared" ref="H18:M18" si="4">+H13+H15+H16+H17</f>
        <v>920</v>
      </c>
      <c r="I18" s="103">
        <f t="shared" si="4"/>
        <v>-9323</v>
      </c>
      <c r="J18" s="105">
        <f t="shared" si="4"/>
        <v>12743</v>
      </c>
      <c r="K18" s="103">
        <f t="shared" si="4"/>
        <v>3878</v>
      </c>
      <c r="L18" s="105">
        <f t="shared" si="4"/>
        <v>1384</v>
      </c>
      <c r="M18" s="103">
        <f t="shared" si="4"/>
        <v>1506</v>
      </c>
      <c r="N18" s="105">
        <f t="shared" ref="N18:S18" si="5">+N13+N15+N16+N17</f>
        <v>1026</v>
      </c>
      <c r="O18" s="103">
        <f t="shared" si="5"/>
        <v>-134</v>
      </c>
      <c r="P18" s="105">
        <f t="shared" si="5"/>
        <v>1290</v>
      </c>
      <c r="Q18" s="103">
        <f t="shared" si="5"/>
        <v>1444</v>
      </c>
      <c r="R18" s="105">
        <f t="shared" si="5"/>
        <v>2278</v>
      </c>
      <c r="S18" s="103">
        <f t="shared" si="5"/>
        <v>764</v>
      </c>
      <c r="T18" s="122">
        <v>1787</v>
      </c>
      <c r="U18" s="103">
        <v>3638</v>
      </c>
      <c r="V18" s="104">
        <v>2134</v>
      </c>
      <c r="W18" s="103">
        <f>W13+W15+W16+W17</f>
        <v>924</v>
      </c>
      <c r="X18" s="104">
        <f>X13+X15+X16+X17</f>
        <v>556</v>
      </c>
      <c r="Y18" s="103">
        <f>Y13+Y15+Y16+Y17</f>
        <v>802</v>
      </c>
      <c r="Z18" s="104">
        <f>Z13+Z15+Z16+Z17</f>
        <v>-543</v>
      </c>
      <c r="AA18" s="103">
        <f>AA13+AA15+AA16+AA17</f>
        <v>-738</v>
      </c>
    </row>
    <row r="19" spans="1:27" x14ac:dyDescent="0.15">
      <c r="B19" s="15"/>
      <c r="C19" s="15"/>
      <c r="D19" s="106"/>
      <c r="E19" s="102"/>
      <c r="F19" s="106"/>
      <c r="G19" s="102"/>
      <c r="H19" s="106"/>
      <c r="I19" s="102"/>
      <c r="J19" s="106"/>
      <c r="K19" s="102"/>
      <c r="L19" s="106"/>
      <c r="M19" s="102"/>
      <c r="N19" s="106"/>
      <c r="O19" s="102"/>
      <c r="P19" s="106"/>
      <c r="Q19" s="102"/>
      <c r="R19" s="106"/>
      <c r="S19" s="102"/>
      <c r="T19" s="65"/>
      <c r="U19" s="102"/>
      <c r="V19" s="65"/>
      <c r="W19" s="102"/>
      <c r="X19" s="65"/>
      <c r="Y19" s="102"/>
      <c r="Z19" s="65"/>
      <c r="AA19" s="102"/>
    </row>
    <row r="20" spans="1:27" x14ac:dyDescent="0.15">
      <c r="B20" s="15" t="s">
        <v>34</v>
      </c>
      <c r="C20" s="46" t="s">
        <v>59</v>
      </c>
      <c r="D20" s="106">
        <v>0</v>
      </c>
      <c r="E20" s="102">
        <v>0</v>
      </c>
      <c r="F20" s="106">
        <v>0</v>
      </c>
      <c r="G20" s="102">
        <v>0</v>
      </c>
      <c r="H20" s="106">
        <v>0</v>
      </c>
      <c r="I20" s="102">
        <v>0</v>
      </c>
      <c r="J20" s="106">
        <v>0</v>
      </c>
      <c r="K20" s="102">
        <v>0</v>
      </c>
      <c r="L20" s="106">
        <v>0</v>
      </c>
      <c r="M20" s="102">
        <v>0</v>
      </c>
      <c r="N20" s="106">
        <v>0</v>
      </c>
      <c r="O20" s="102">
        <v>0</v>
      </c>
      <c r="P20" s="106">
        <v>0</v>
      </c>
      <c r="Q20" s="102">
        <v>0</v>
      </c>
      <c r="R20" s="106">
        <v>0</v>
      </c>
      <c r="S20" s="102">
        <v>0</v>
      </c>
      <c r="T20" s="65"/>
      <c r="U20" s="102">
        <v>0</v>
      </c>
      <c r="V20" s="65">
        <v>0</v>
      </c>
      <c r="W20" s="102">
        <v>0</v>
      </c>
      <c r="X20" s="65">
        <v>0</v>
      </c>
      <c r="Y20" s="102">
        <v>0</v>
      </c>
      <c r="Z20" s="65">
        <v>21</v>
      </c>
      <c r="AA20" s="102">
        <v>7</v>
      </c>
    </row>
    <row r="21" spans="1:27" s="287" customFormat="1" x14ac:dyDescent="0.15">
      <c r="A21" s="60"/>
      <c r="B21" s="26" t="s">
        <v>16</v>
      </c>
      <c r="C21" s="26" t="s">
        <v>53</v>
      </c>
      <c r="D21" s="272">
        <v>-9</v>
      </c>
      <c r="E21" s="316">
        <v>0</v>
      </c>
      <c r="F21" s="272">
        <v>-3192</v>
      </c>
      <c r="G21" s="316">
        <v>-1</v>
      </c>
      <c r="H21" s="272">
        <v>-15</v>
      </c>
      <c r="I21" s="316">
        <v>-32</v>
      </c>
      <c r="J21" s="272">
        <v>-2950</v>
      </c>
      <c r="K21" s="316">
        <v>0</v>
      </c>
      <c r="L21" s="272">
        <v>-54</v>
      </c>
      <c r="M21" s="316">
        <v>-35</v>
      </c>
      <c r="N21" s="317">
        <v>-2809</v>
      </c>
      <c r="O21" s="316">
        <v>0</v>
      </c>
      <c r="P21" s="317">
        <v>-23</v>
      </c>
      <c r="Q21" s="316">
        <v>-35</v>
      </c>
      <c r="R21" s="317">
        <v>-2599</v>
      </c>
      <c r="S21" s="316">
        <v>0</v>
      </c>
      <c r="T21" s="125">
        <v>1</v>
      </c>
      <c r="U21" s="308">
        <v>-41</v>
      </c>
      <c r="V21" s="125">
        <v>-2458</v>
      </c>
      <c r="W21" s="316">
        <v>0</v>
      </c>
      <c r="X21" s="126">
        <v>-1</v>
      </c>
      <c r="Y21" s="316">
        <v>-36</v>
      </c>
      <c r="Z21" s="126">
        <v>-3091</v>
      </c>
      <c r="AA21" s="316">
        <v>0</v>
      </c>
    </row>
    <row r="22" spans="1:27" x14ac:dyDescent="0.15">
      <c r="A22" s="60" t="s">
        <v>35</v>
      </c>
      <c r="B22" s="23" t="s">
        <v>524</v>
      </c>
      <c r="C22" s="18" t="s">
        <v>522</v>
      </c>
      <c r="D22" s="105">
        <f>D18+D20+D21</f>
        <v>-3099</v>
      </c>
      <c r="E22" s="103">
        <f>E18+E20+E21</f>
        <v>1652</v>
      </c>
      <c r="F22" s="105">
        <f>F18+F20+F21</f>
        <v>-2361</v>
      </c>
      <c r="G22" s="103">
        <f>G18+G20+G21</f>
        <v>977</v>
      </c>
      <c r="H22" s="105">
        <f t="shared" ref="H22:M22" si="6">H18+H20+H21</f>
        <v>905</v>
      </c>
      <c r="I22" s="103">
        <f t="shared" si="6"/>
        <v>-9355</v>
      </c>
      <c r="J22" s="105">
        <f t="shared" si="6"/>
        <v>9793</v>
      </c>
      <c r="K22" s="103">
        <f t="shared" si="6"/>
        <v>3878</v>
      </c>
      <c r="L22" s="105">
        <f t="shared" si="6"/>
        <v>1330</v>
      </c>
      <c r="M22" s="103">
        <f t="shared" si="6"/>
        <v>1471</v>
      </c>
      <c r="N22" s="105">
        <f t="shared" ref="N22:S22" si="7">N18+N20+N21</f>
        <v>-1783</v>
      </c>
      <c r="O22" s="103">
        <f t="shared" si="7"/>
        <v>-134</v>
      </c>
      <c r="P22" s="105">
        <f t="shared" si="7"/>
        <v>1267</v>
      </c>
      <c r="Q22" s="103">
        <f t="shared" si="7"/>
        <v>1409</v>
      </c>
      <c r="R22" s="105">
        <f t="shared" si="7"/>
        <v>-321</v>
      </c>
      <c r="S22" s="103">
        <f t="shared" si="7"/>
        <v>764</v>
      </c>
      <c r="T22" s="122">
        <v>1788</v>
      </c>
      <c r="U22" s="103">
        <v>3597</v>
      </c>
      <c r="V22" s="104">
        <v>-324</v>
      </c>
      <c r="W22" s="103">
        <f>W18+W20+W21</f>
        <v>924</v>
      </c>
      <c r="X22" s="104">
        <f>X18+X20+X21</f>
        <v>555</v>
      </c>
      <c r="Y22" s="103">
        <f>Y18+Y20+Y21</f>
        <v>766</v>
      </c>
      <c r="Z22" s="104">
        <f>Z18+Z20+Z21</f>
        <v>-3613</v>
      </c>
      <c r="AA22" s="103">
        <f>AA18+AA20+AA21</f>
        <v>-731</v>
      </c>
    </row>
    <row r="23" spans="1:27" s="292" customFormat="1" x14ac:dyDescent="0.15">
      <c r="A23" s="305"/>
      <c r="B23" s="314" t="s">
        <v>525</v>
      </c>
      <c r="C23" s="318" t="s">
        <v>523</v>
      </c>
      <c r="D23" s="320">
        <v>0</v>
      </c>
      <c r="E23" s="319">
        <v>0</v>
      </c>
      <c r="F23" s="320">
        <v>0</v>
      </c>
      <c r="G23" s="319">
        <v>0</v>
      </c>
      <c r="H23" s="320">
        <v>0</v>
      </c>
      <c r="I23" s="319">
        <v>0</v>
      </c>
      <c r="J23" s="320">
        <v>205</v>
      </c>
      <c r="K23" s="319">
        <v>263</v>
      </c>
      <c r="L23" s="320"/>
      <c r="M23" s="319"/>
      <c r="N23" s="320"/>
      <c r="O23" s="319"/>
      <c r="P23" s="320"/>
      <c r="Q23" s="319"/>
      <c r="R23" s="320"/>
      <c r="S23" s="319"/>
      <c r="T23" s="300"/>
      <c r="U23" s="319"/>
      <c r="V23" s="309"/>
      <c r="W23" s="319"/>
      <c r="X23" s="309"/>
      <c r="Y23" s="319"/>
      <c r="Z23" s="309"/>
      <c r="AA23" s="319"/>
    </row>
    <row r="24" spans="1:27" x14ac:dyDescent="0.15">
      <c r="B24" s="23" t="s">
        <v>17</v>
      </c>
      <c r="C24" s="18" t="s">
        <v>54</v>
      </c>
      <c r="D24" s="105">
        <f>SUM(D22:D23)</f>
        <v>-3099</v>
      </c>
      <c r="E24" s="103">
        <f>SUM(E22:E23)</f>
        <v>1652</v>
      </c>
      <c r="F24" s="105">
        <f t="shared" ref="F24:K24" si="8">SUM(F22:F23)</f>
        <v>-2361</v>
      </c>
      <c r="G24" s="103">
        <f t="shared" si="8"/>
        <v>977</v>
      </c>
      <c r="H24" s="105">
        <f t="shared" si="8"/>
        <v>905</v>
      </c>
      <c r="I24" s="103">
        <f t="shared" si="8"/>
        <v>-9355</v>
      </c>
      <c r="J24" s="105">
        <f t="shared" si="8"/>
        <v>9998</v>
      </c>
      <c r="K24" s="103">
        <f t="shared" si="8"/>
        <v>4141</v>
      </c>
      <c r="L24" s="105">
        <f t="shared" ref="L24:AA24" si="9">SUM(L22:L23)</f>
        <v>1330</v>
      </c>
      <c r="M24" s="103">
        <f t="shared" si="9"/>
        <v>1471</v>
      </c>
      <c r="N24" s="105">
        <f t="shared" si="9"/>
        <v>-1783</v>
      </c>
      <c r="O24" s="103">
        <f t="shared" si="9"/>
        <v>-134</v>
      </c>
      <c r="P24" s="105">
        <f t="shared" si="9"/>
        <v>1267</v>
      </c>
      <c r="Q24" s="103">
        <f t="shared" si="9"/>
        <v>1409</v>
      </c>
      <c r="R24" s="105">
        <f t="shared" si="9"/>
        <v>-321</v>
      </c>
      <c r="S24" s="103">
        <f t="shared" si="9"/>
        <v>764</v>
      </c>
      <c r="T24" s="122">
        <f t="shared" si="9"/>
        <v>1788</v>
      </c>
      <c r="U24" s="103">
        <f t="shared" si="9"/>
        <v>3597</v>
      </c>
      <c r="V24" s="104">
        <f t="shared" si="9"/>
        <v>-324</v>
      </c>
      <c r="W24" s="103">
        <f t="shared" si="9"/>
        <v>924</v>
      </c>
      <c r="X24" s="104">
        <f t="shared" si="9"/>
        <v>555</v>
      </c>
      <c r="Y24" s="103">
        <f t="shared" si="9"/>
        <v>766</v>
      </c>
      <c r="Z24" s="104">
        <f t="shared" si="9"/>
        <v>-3613</v>
      </c>
      <c r="AA24" s="103">
        <f t="shared" si="9"/>
        <v>-731</v>
      </c>
    </row>
    <row r="25" spans="1:27" x14ac:dyDescent="0.15">
      <c r="B25" s="3"/>
      <c r="C25" s="3"/>
      <c r="D25" s="105"/>
      <c r="E25" s="103"/>
      <c r="F25" s="105"/>
      <c r="G25" s="103"/>
      <c r="H25" s="105"/>
      <c r="I25" s="103"/>
      <c r="J25" s="105"/>
      <c r="K25" s="103"/>
      <c r="L25" s="105"/>
      <c r="M25" s="103"/>
      <c r="N25" s="105"/>
      <c r="O25" s="103"/>
      <c r="P25" s="105"/>
      <c r="Q25" s="103"/>
      <c r="R25" s="105"/>
      <c r="S25" s="103"/>
      <c r="T25" s="122"/>
      <c r="U25" s="103"/>
      <c r="V25" s="104"/>
      <c r="W25" s="103"/>
      <c r="X25" s="104"/>
      <c r="Y25" s="103"/>
      <c r="Z25" s="104"/>
      <c r="AA25" s="103"/>
    </row>
    <row r="26" spans="1:27" x14ac:dyDescent="0.15">
      <c r="B26" s="23" t="s">
        <v>294</v>
      </c>
      <c r="C26" s="23" t="s">
        <v>55</v>
      </c>
      <c r="D26" s="153">
        <v>-32927</v>
      </c>
      <c r="E26" s="113">
        <v>-32927</v>
      </c>
      <c r="F26" s="153">
        <v>-32927</v>
      </c>
      <c r="G26" s="113">
        <v>-32927</v>
      </c>
      <c r="H26" s="153">
        <v>-36648</v>
      </c>
      <c r="I26" s="113">
        <v>-36648</v>
      </c>
      <c r="J26" s="153">
        <v>-36648</v>
      </c>
      <c r="K26" s="113">
        <v>-36648</v>
      </c>
      <c r="L26" s="153">
        <v>-34406</v>
      </c>
      <c r="M26" s="113">
        <v>-34406</v>
      </c>
      <c r="N26" s="153">
        <v>-34406</v>
      </c>
      <c r="O26" s="113">
        <v>-34406</v>
      </c>
      <c r="P26" s="153">
        <v>-40430</v>
      </c>
      <c r="Q26" s="113">
        <v>-40430</v>
      </c>
      <c r="R26" s="153">
        <v>-40430</v>
      </c>
      <c r="S26" s="113">
        <v>-40430</v>
      </c>
      <c r="T26" s="114">
        <v>-47002</v>
      </c>
      <c r="U26" s="113">
        <v>-47002</v>
      </c>
      <c r="V26" s="114">
        <v>-47002</v>
      </c>
      <c r="W26" s="113">
        <v>-47002</v>
      </c>
      <c r="X26" s="114">
        <v>-37368</v>
      </c>
      <c r="Y26" s="113">
        <v>-37368</v>
      </c>
      <c r="Z26" s="114">
        <v>-37368</v>
      </c>
      <c r="AA26" s="113">
        <v>-37368</v>
      </c>
    </row>
    <row r="27" spans="1:27" x14ac:dyDescent="0.15">
      <c r="B27" s="24" t="s">
        <v>17</v>
      </c>
      <c r="C27" s="16" t="s">
        <v>54</v>
      </c>
      <c r="D27" s="154">
        <v>-2831</v>
      </c>
      <c r="E27" s="115">
        <v>268</v>
      </c>
      <c r="F27" s="154">
        <v>-1384</v>
      </c>
      <c r="G27" s="115">
        <v>977</v>
      </c>
      <c r="H27" s="154">
        <v>5689</v>
      </c>
      <c r="I27" s="115">
        <v>4784</v>
      </c>
      <c r="J27" s="154">
        <v>14139</v>
      </c>
      <c r="K27" s="115">
        <v>4141</v>
      </c>
      <c r="L27" s="154">
        <v>884</v>
      </c>
      <c r="M27" s="115">
        <v>-446</v>
      </c>
      <c r="N27" s="154">
        <v>-1917</v>
      </c>
      <c r="O27" s="115">
        <v>-134</v>
      </c>
      <c r="P27" s="154">
        <v>3119</v>
      </c>
      <c r="Q27" s="115">
        <v>1852</v>
      </c>
      <c r="R27" s="154">
        <v>443</v>
      </c>
      <c r="S27" s="115">
        <f>+S22</f>
        <v>764</v>
      </c>
      <c r="T27" s="42">
        <v>5985</v>
      </c>
      <c r="U27" s="115">
        <v>4197</v>
      </c>
      <c r="V27" s="116">
        <v>600</v>
      </c>
      <c r="W27" s="115">
        <v>924</v>
      </c>
      <c r="X27" s="116">
        <v>-3023</v>
      </c>
      <c r="Y27" s="115">
        <v>-3578</v>
      </c>
      <c r="Z27" s="116">
        <v>-4344</v>
      </c>
      <c r="AA27" s="115">
        <v>-731</v>
      </c>
    </row>
    <row r="28" spans="1:27" x14ac:dyDescent="0.15">
      <c r="B28" s="24" t="s">
        <v>295</v>
      </c>
      <c r="C28" s="24" t="s">
        <v>56</v>
      </c>
      <c r="D28" s="154">
        <v>2223</v>
      </c>
      <c r="E28" s="115">
        <v>1382</v>
      </c>
      <c r="F28" s="154">
        <v>1735</v>
      </c>
      <c r="G28" s="115">
        <v>935</v>
      </c>
      <c r="H28" s="154">
        <v>-1847</v>
      </c>
      <c r="I28" s="115">
        <v>-2027</v>
      </c>
      <c r="J28" s="154">
        <v>-1626</v>
      </c>
      <c r="K28" s="115">
        <v>-263</v>
      </c>
      <c r="L28" s="154">
        <v>-3505</v>
      </c>
      <c r="M28" s="115">
        <v>-3677</v>
      </c>
      <c r="N28" s="154">
        <v>-459</v>
      </c>
      <c r="O28" s="115">
        <v>368</v>
      </c>
      <c r="P28" s="154">
        <v>695</v>
      </c>
      <c r="Q28" s="115">
        <v>-1511</v>
      </c>
      <c r="R28" s="154">
        <v>-1380</v>
      </c>
      <c r="S28" s="115">
        <v>276</v>
      </c>
      <c r="T28" s="24">
        <v>-729</v>
      </c>
      <c r="U28" s="115">
        <v>-903</v>
      </c>
      <c r="V28" s="116">
        <v>-900</v>
      </c>
      <c r="W28" s="115">
        <v>-1348</v>
      </c>
      <c r="X28" s="116">
        <v>-3523</v>
      </c>
      <c r="Y28" s="115">
        <v>-1787</v>
      </c>
      <c r="Z28" s="116">
        <v>-1107</v>
      </c>
      <c r="AA28" s="115">
        <v>171</v>
      </c>
    </row>
    <row r="29" spans="1:27" x14ac:dyDescent="0.15">
      <c r="B29" s="24" t="s">
        <v>19</v>
      </c>
      <c r="C29" s="24" t="s">
        <v>57</v>
      </c>
      <c r="D29" s="154">
        <v>-165</v>
      </c>
      <c r="E29" s="115">
        <v>231</v>
      </c>
      <c r="F29" s="154">
        <v>-59</v>
      </c>
      <c r="G29" s="115">
        <v>295</v>
      </c>
      <c r="H29" s="154">
        <v>-121</v>
      </c>
      <c r="I29" s="115">
        <v>21</v>
      </c>
      <c r="J29" s="154">
        <v>-271</v>
      </c>
      <c r="K29" s="115">
        <v>-25</v>
      </c>
      <c r="L29" s="154">
        <v>379</v>
      </c>
      <c r="M29" s="115">
        <v>69</v>
      </c>
      <c r="N29" s="154">
        <v>152</v>
      </c>
      <c r="O29" s="115">
        <v>615</v>
      </c>
      <c r="P29" s="154">
        <v>2210</v>
      </c>
      <c r="Q29" s="115">
        <v>2075</v>
      </c>
      <c r="R29" s="154">
        <v>521</v>
      </c>
      <c r="S29" s="115">
        <v>677</v>
      </c>
      <c r="T29" s="24">
        <v>1316</v>
      </c>
      <c r="U29" s="115">
        <v>1673</v>
      </c>
      <c r="V29" s="116">
        <v>-377</v>
      </c>
      <c r="W29" s="115">
        <v>-416</v>
      </c>
      <c r="X29" s="116">
        <v>-3088</v>
      </c>
      <c r="Y29" s="115">
        <v>-768</v>
      </c>
      <c r="Z29" s="116">
        <v>425</v>
      </c>
      <c r="AA29" s="115">
        <v>675</v>
      </c>
    </row>
    <row r="30" spans="1:27" s="287" customFormat="1" ht="26" x14ac:dyDescent="0.15">
      <c r="A30" s="60"/>
      <c r="B30" s="321" t="s">
        <v>696</v>
      </c>
      <c r="C30" s="321" t="s">
        <v>685</v>
      </c>
      <c r="D30" s="320">
        <v>-186</v>
      </c>
      <c r="E30" s="319">
        <v>-186</v>
      </c>
      <c r="F30" s="320">
        <v>-186</v>
      </c>
      <c r="G30" s="319">
        <v>-186</v>
      </c>
      <c r="H30" s="320">
        <v>0</v>
      </c>
      <c r="I30" s="319"/>
      <c r="J30" s="320"/>
      <c r="K30" s="319"/>
      <c r="L30" s="320"/>
      <c r="M30" s="319"/>
      <c r="N30" s="320"/>
      <c r="O30" s="319"/>
      <c r="P30" s="320"/>
      <c r="Q30" s="319"/>
      <c r="R30" s="320"/>
      <c r="S30" s="319"/>
      <c r="T30" s="314"/>
      <c r="U30" s="319"/>
      <c r="V30" s="309"/>
      <c r="W30" s="319"/>
      <c r="X30" s="309"/>
      <c r="Y30" s="319"/>
      <c r="Z30" s="309"/>
      <c r="AA30" s="319"/>
    </row>
    <row r="31" spans="1:27" x14ac:dyDescent="0.15">
      <c r="B31" s="23" t="s">
        <v>296</v>
      </c>
      <c r="C31" s="23" t="s">
        <v>297</v>
      </c>
      <c r="D31" s="121">
        <f>SUM(D26:D30)</f>
        <v>-33886</v>
      </c>
      <c r="E31" s="119">
        <f>SUM(E26:E30)</f>
        <v>-31232</v>
      </c>
      <c r="F31" s="121">
        <f>SUM(F26:F30)</f>
        <v>-32821</v>
      </c>
      <c r="G31" s="119">
        <f>SUM(G26:G30)</f>
        <v>-30906</v>
      </c>
      <c r="H31" s="121">
        <f>SUM(H26:H30)</f>
        <v>-32927</v>
      </c>
      <c r="I31" s="119">
        <f t="shared" ref="I31:N31" si="10">SUM(I26:I29)</f>
        <v>-33870</v>
      </c>
      <c r="J31" s="121">
        <f t="shared" si="10"/>
        <v>-24406</v>
      </c>
      <c r="K31" s="119">
        <f t="shared" si="10"/>
        <v>-32795</v>
      </c>
      <c r="L31" s="121">
        <f t="shared" si="10"/>
        <v>-36648</v>
      </c>
      <c r="M31" s="119">
        <f t="shared" si="10"/>
        <v>-38460</v>
      </c>
      <c r="N31" s="121">
        <f t="shared" si="10"/>
        <v>-36630</v>
      </c>
      <c r="O31" s="119">
        <f t="shared" ref="O31:AA31" si="11">SUM(O26:O29)</f>
        <v>-33557</v>
      </c>
      <c r="P31" s="121">
        <f t="shared" si="11"/>
        <v>-34406</v>
      </c>
      <c r="Q31" s="119">
        <f t="shared" si="11"/>
        <v>-38014</v>
      </c>
      <c r="R31" s="121">
        <f t="shared" si="11"/>
        <v>-40846</v>
      </c>
      <c r="S31" s="119">
        <f t="shared" si="11"/>
        <v>-38713</v>
      </c>
      <c r="T31" s="120">
        <f t="shared" si="11"/>
        <v>-40430</v>
      </c>
      <c r="U31" s="119">
        <f t="shared" si="11"/>
        <v>-42035</v>
      </c>
      <c r="V31" s="120">
        <f t="shared" si="11"/>
        <v>-47679</v>
      </c>
      <c r="W31" s="119">
        <f t="shared" si="11"/>
        <v>-47842</v>
      </c>
      <c r="X31" s="120">
        <f t="shared" si="11"/>
        <v>-47002</v>
      </c>
      <c r="Y31" s="119">
        <f t="shared" si="11"/>
        <v>-43501</v>
      </c>
      <c r="Z31" s="120">
        <f t="shared" si="11"/>
        <v>-42394</v>
      </c>
      <c r="AA31" s="119">
        <f t="shared" si="11"/>
        <v>-37253</v>
      </c>
    </row>
    <row r="32" spans="1:27" x14ac:dyDescent="0.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x14ac:dyDescent="0.15">
      <c r="B33" s="10" t="s">
        <v>271</v>
      </c>
      <c r="C33" s="10" t="s">
        <v>166</v>
      </c>
      <c r="D33" s="171">
        <v>0.51</v>
      </c>
      <c r="E33" s="171">
        <v>0.52</v>
      </c>
      <c r="F33" s="171">
        <v>0.55000000000000004</v>
      </c>
      <c r="G33" s="171">
        <v>0.51</v>
      </c>
      <c r="H33" s="171">
        <v>0.55000000000000004</v>
      </c>
      <c r="I33" s="171">
        <v>0.59</v>
      </c>
      <c r="J33" s="171">
        <v>0.41</v>
      </c>
      <c r="K33" s="171">
        <v>0.55000000000000004</v>
      </c>
      <c r="L33" s="171">
        <v>0.6</v>
      </c>
      <c r="M33" s="171">
        <v>0.57999999999999996</v>
      </c>
      <c r="N33" s="171">
        <v>0.55000000000000004</v>
      </c>
      <c r="O33" s="171">
        <v>0.49</v>
      </c>
      <c r="P33" s="171">
        <v>0.51</v>
      </c>
      <c r="Q33" s="171">
        <v>0.59</v>
      </c>
      <c r="R33" s="171">
        <v>0.62</v>
      </c>
      <c r="S33" s="171">
        <v>0.56999999999999995</v>
      </c>
      <c r="T33" s="171">
        <v>0.6</v>
      </c>
      <c r="U33" s="171">
        <v>0.64</v>
      </c>
      <c r="V33" s="171">
        <v>0.71</v>
      </c>
      <c r="W33" s="171">
        <v>0.7</v>
      </c>
      <c r="X33" s="171">
        <v>0.7</v>
      </c>
      <c r="Y33" s="171">
        <v>0.67</v>
      </c>
      <c r="Z33" s="171">
        <v>0.66</v>
      </c>
      <c r="AA33" s="171">
        <v>0.57999999999999996</v>
      </c>
    </row>
    <row r="34" spans="1:27" x14ac:dyDescent="0.15">
      <c r="B34" s="10" t="s">
        <v>298</v>
      </c>
      <c r="C34" s="10" t="s">
        <v>299</v>
      </c>
      <c r="D34" s="154">
        <v>37</v>
      </c>
      <c r="E34" s="154">
        <v>36</v>
      </c>
      <c r="F34" s="154">
        <v>35</v>
      </c>
      <c r="G34" s="154">
        <v>37</v>
      </c>
      <c r="H34" s="154">
        <v>37</v>
      </c>
      <c r="I34" s="154">
        <v>39</v>
      </c>
      <c r="J34" s="154">
        <v>42</v>
      </c>
      <c r="K34" s="154">
        <v>37</v>
      </c>
      <c r="L34" s="154">
        <v>36</v>
      </c>
      <c r="M34" s="154">
        <v>37</v>
      </c>
      <c r="N34" s="154">
        <v>37</v>
      </c>
      <c r="O34" s="154">
        <v>39</v>
      </c>
      <c r="P34" s="154">
        <v>35</v>
      </c>
      <c r="Q34" s="154">
        <v>33</v>
      </c>
      <c r="R34" s="154">
        <v>33</v>
      </c>
      <c r="S34" s="154">
        <v>35</v>
      </c>
      <c r="T34" s="154">
        <v>31</v>
      </c>
      <c r="U34" s="154">
        <v>30</v>
      </c>
      <c r="V34" s="154">
        <v>28</v>
      </c>
      <c r="W34" s="154">
        <v>25</v>
      </c>
      <c r="X34" s="154">
        <v>26</v>
      </c>
      <c r="Y34" s="154">
        <v>29</v>
      </c>
      <c r="Z34" s="154">
        <v>32</v>
      </c>
      <c r="AA34" s="154">
        <v>33</v>
      </c>
    </row>
    <row r="35" spans="1:27" x14ac:dyDescent="0.15">
      <c r="B35" s="10"/>
      <c r="C35" s="10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</row>
    <row r="36" spans="1:27" ht="30" customHeight="1" x14ac:dyDescent="0.15">
      <c r="B36" s="229" t="s">
        <v>699</v>
      </c>
      <c r="C36" s="229" t="s">
        <v>686</v>
      </c>
    </row>
    <row r="38" spans="1:27" s="91" customFormat="1" x14ac:dyDescent="0.15">
      <c r="A38" s="307"/>
      <c r="B38" s="169" t="s">
        <v>552</v>
      </c>
      <c r="C38" s="169" t="s">
        <v>553</v>
      </c>
    </row>
  </sheetData>
  <phoneticPr fontId="0" type="noConversion"/>
  <pageMargins left="0.35433070866141736" right="0.35433070866141736" top="0.98425196850393704" bottom="0.98425196850393704" header="0.51181102362204722" footer="0.51181102362204722"/>
  <pageSetup paperSize="9" scale="50" orientation="landscape" r:id="rId1"/>
  <headerFooter alignWithMargins="0"/>
  <ignoredErrors>
    <ignoredError sqref="D3:U3 V3:AA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2"/>
    <pageSetUpPr fitToPage="1"/>
  </sheetPr>
  <dimension ref="A1:W59"/>
  <sheetViews>
    <sheetView showGridLines="0" zoomScale="95" zoomScaleNormal="95" zoomScalePageLayoutView="95" workbookViewId="0">
      <selection activeCell="E20" sqref="E20"/>
    </sheetView>
  </sheetViews>
  <sheetFormatPr baseColWidth="10" defaultColWidth="8.83203125" defaultRowHeight="13" x14ac:dyDescent="0.15"/>
  <cols>
    <col min="1" max="1" width="3.5" style="60" customWidth="1"/>
    <col min="2" max="2" width="49.33203125" customWidth="1"/>
    <col min="3" max="3" width="56.1640625" bestFit="1" customWidth="1"/>
    <col min="4" max="4" width="21.5" bestFit="1" customWidth="1"/>
    <col min="5" max="7" width="9.5" customWidth="1"/>
  </cols>
  <sheetData>
    <row r="1" spans="1:23" s="2" customFormat="1" ht="18" x14ac:dyDescent="0.2">
      <c r="A1" s="15"/>
      <c r="B1" s="167" t="s">
        <v>530</v>
      </c>
      <c r="C1" s="167" t="s">
        <v>575</v>
      </c>
      <c r="D1" s="19"/>
      <c r="E1" s="19"/>
      <c r="F1" s="19"/>
      <c r="G1" s="19"/>
      <c r="H1" s="9"/>
      <c r="I1" s="9"/>
      <c r="J1" s="9"/>
      <c r="K1" s="9"/>
      <c r="L1" s="9"/>
      <c r="M1" s="9"/>
      <c r="N1" s="9"/>
    </row>
    <row r="2" spans="1:23" s="5" customFormat="1" x14ac:dyDescent="0.15">
      <c r="A2" s="57"/>
      <c r="H2" s="130"/>
      <c r="I2" s="130"/>
      <c r="J2" s="130"/>
      <c r="K2" s="130"/>
      <c r="L2" s="130"/>
      <c r="M2" s="130"/>
      <c r="N2" s="130"/>
      <c r="V2" s="57"/>
      <c r="W2" s="57"/>
    </row>
    <row r="3" spans="1:23" x14ac:dyDescent="0.15">
      <c r="A3" s="303"/>
      <c r="B3" s="166" t="s">
        <v>198</v>
      </c>
      <c r="C3" s="166" t="s">
        <v>199</v>
      </c>
      <c r="D3" s="77" t="s">
        <v>583</v>
      </c>
      <c r="E3" s="81">
        <v>2012</v>
      </c>
      <c r="F3" s="81">
        <v>2011</v>
      </c>
      <c r="G3" s="81">
        <v>2010</v>
      </c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x14ac:dyDescent="0.15">
      <c r="B4" s="95" t="s">
        <v>75</v>
      </c>
      <c r="C4" t="s">
        <v>76</v>
      </c>
      <c r="D4" s="4">
        <v>5</v>
      </c>
      <c r="E4" s="80">
        <v>85408</v>
      </c>
      <c r="F4" s="83">
        <v>81337</v>
      </c>
      <c r="G4" s="80">
        <v>82731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23" s="287" customFormat="1" x14ac:dyDescent="0.15">
      <c r="A5" s="60"/>
      <c r="B5" s="322" t="s">
        <v>77</v>
      </c>
      <c r="C5" s="322" t="s">
        <v>78</v>
      </c>
      <c r="D5" s="298">
        <v>4</v>
      </c>
      <c r="E5" s="288">
        <v>-64449</v>
      </c>
      <c r="F5" s="289">
        <v>-61701</v>
      </c>
      <c r="G5" s="288">
        <v>-61906</v>
      </c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</row>
    <row r="6" spans="1:23" s="58" customFormat="1" x14ac:dyDescent="0.15">
      <c r="A6" s="304" t="s">
        <v>35</v>
      </c>
      <c r="B6" s="58" t="s">
        <v>79</v>
      </c>
      <c r="C6" s="58" t="s">
        <v>80</v>
      </c>
      <c r="D6" s="62"/>
      <c r="E6" s="82">
        <f>SUM(E4:E5)</f>
        <v>20959</v>
      </c>
      <c r="F6" s="94">
        <f>SUM(F4:F5)</f>
        <v>19636</v>
      </c>
      <c r="G6" s="82">
        <f>SUM(G4:G5)</f>
        <v>20825</v>
      </c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23" x14ac:dyDescent="0.15">
      <c r="B7" t="s">
        <v>368</v>
      </c>
      <c r="C7" t="s">
        <v>375</v>
      </c>
      <c r="D7" s="4">
        <v>4</v>
      </c>
      <c r="E7" s="80">
        <v>-12472</v>
      </c>
      <c r="F7" s="83">
        <v>-11981</v>
      </c>
      <c r="G7" s="80">
        <v>-12426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23" x14ac:dyDescent="0.15">
      <c r="B8" t="s">
        <v>81</v>
      </c>
      <c r="C8" t="s">
        <v>82</v>
      </c>
      <c r="D8" s="4">
        <v>4</v>
      </c>
      <c r="E8" s="80">
        <v>-2634</v>
      </c>
      <c r="F8" s="83">
        <v>-5439</v>
      </c>
      <c r="G8" s="80">
        <v>-702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23" s="287" customFormat="1" x14ac:dyDescent="0.15">
      <c r="A9" s="60"/>
      <c r="B9" s="287" t="s">
        <v>83</v>
      </c>
      <c r="C9" s="287" t="s">
        <v>84</v>
      </c>
      <c r="D9" s="298"/>
      <c r="E9" s="288">
        <v>159</v>
      </c>
      <c r="F9" s="289">
        <v>83</v>
      </c>
      <c r="G9" s="288">
        <v>96</v>
      </c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</row>
    <row r="10" spans="1:23" s="58" customFormat="1" x14ac:dyDescent="0.15">
      <c r="A10" s="304" t="s">
        <v>35</v>
      </c>
      <c r="B10" s="58" t="s">
        <v>85</v>
      </c>
      <c r="C10" s="58" t="s">
        <v>86</v>
      </c>
      <c r="D10" s="62"/>
      <c r="E10" s="82">
        <f>+E6+E7+E8+E9</f>
        <v>6012</v>
      </c>
      <c r="F10" s="94">
        <f>+F6+F7+F8+F9</f>
        <v>2299</v>
      </c>
      <c r="G10" s="82">
        <f>+G6+G7+G8+G9</f>
        <v>7793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23" x14ac:dyDescent="0.15">
      <c r="B11" t="s">
        <v>87</v>
      </c>
      <c r="C11" t="s">
        <v>88</v>
      </c>
      <c r="D11" s="4">
        <v>8</v>
      </c>
      <c r="E11" s="80">
        <v>91</v>
      </c>
      <c r="F11" s="83">
        <v>129</v>
      </c>
      <c r="G11" s="80">
        <v>57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23" s="287" customFormat="1" x14ac:dyDescent="0.15">
      <c r="A12" s="60"/>
      <c r="B12" s="287" t="s">
        <v>369</v>
      </c>
      <c r="C12" s="287" t="s">
        <v>64</v>
      </c>
      <c r="D12" s="298">
        <v>8</v>
      </c>
      <c r="E12" s="288">
        <v>-1355</v>
      </c>
      <c r="F12" s="289">
        <v>-1454</v>
      </c>
      <c r="G12" s="288">
        <v>-1227</v>
      </c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</row>
    <row r="13" spans="1:23" s="58" customFormat="1" x14ac:dyDescent="0.15">
      <c r="A13" s="304" t="s">
        <v>35</v>
      </c>
      <c r="B13" s="58" t="s">
        <v>89</v>
      </c>
      <c r="C13" s="58" t="s">
        <v>90</v>
      </c>
      <c r="D13" s="62"/>
      <c r="E13" s="82">
        <f>+E10+E11+E12</f>
        <v>4748</v>
      </c>
      <c r="F13" s="94">
        <f>+F10+F11+F12</f>
        <v>974</v>
      </c>
      <c r="G13" s="82">
        <f>+G10+G11+G12</f>
        <v>6623</v>
      </c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</row>
    <row r="14" spans="1:23" s="287" customFormat="1" x14ac:dyDescent="0.15">
      <c r="A14" s="60"/>
      <c r="B14" s="287" t="s">
        <v>91</v>
      </c>
      <c r="C14" s="287" t="s">
        <v>92</v>
      </c>
      <c r="D14" s="298">
        <v>9</v>
      </c>
      <c r="E14" s="288">
        <v>-251</v>
      </c>
      <c r="F14" s="289">
        <v>-1267</v>
      </c>
      <c r="G14" s="288">
        <v>-1755</v>
      </c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</row>
    <row r="15" spans="1:23" s="58" customFormat="1" x14ac:dyDescent="0.15">
      <c r="A15" s="304"/>
      <c r="B15" s="58" t="s">
        <v>670</v>
      </c>
      <c r="C15" s="58" t="s">
        <v>500</v>
      </c>
      <c r="E15" s="82">
        <f>+E13+E14</f>
        <v>4497</v>
      </c>
      <c r="F15" s="94">
        <f>+F13+F14</f>
        <v>-293</v>
      </c>
      <c r="G15" s="82">
        <f>+G13+G14</f>
        <v>4868</v>
      </c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</row>
    <row r="16" spans="1:23" s="292" customFormat="1" x14ac:dyDescent="0.15">
      <c r="A16" s="305"/>
      <c r="B16" s="292" t="s">
        <v>671</v>
      </c>
      <c r="C16" s="292" t="s">
        <v>574</v>
      </c>
      <c r="D16" s="323">
        <v>3</v>
      </c>
      <c r="E16" s="299">
        <v>503</v>
      </c>
      <c r="F16" s="275">
        <v>900</v>
      </c>
      <c r="G16" s="299">
        <v>724</v>
      </c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</row>
    <row r="17" spans="1:18" s="58" customFormat="1" x14ac:dyDescent="0.15">
      <c r="A17" s="304"/>
      <c r="B17" s="58" t="s">
        <v>503</v>
      </c>
      <c r="C17" s="58" t="s">
        <v>312</v>
      </c>
      <c r="E17" s="82">
        <f>SUM(E15:E16)</f>
        <v>5000</v>
      </c>
      <c r="F17" s="94">
        <f>SUM(F15:F16)</f>
        <v>607</v>
      </c>
      <c r="G17" s="82">
        <f>SUM(G15:G16)</f>
        <v>5592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</row>
    <row r="18" spans="1:18" x14ac:dyDescent="0.15">
      <c r="B18" s="58"/>
      <c r="C18" s="58"/>
      <c r="D18" s="58"/>
      <c r="E18" s="80"/>
      <c r="F18" s="83"/>
      <c r="G18" s="80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15">
      <c r="A19" s="60" t="s">
        <v>35</v>
      </c>
      <c r="B19" s="58" t="s">
        <v>93</v>
      </c>
      <c r="C19" s="58" t="s">
        <v>94</v>
      </c>
      <c r="D19" s="58"/>
      <c r="E19" s="80"/>
      <c r="F19" s="83"/>
      <c r="G19" s="80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15">
      <c r="B20" t="s">
        <v>370</v>
      </c>
      <c r="C20" t="s">
        <v>95</v>
      </c>
      <c r="E20" s="80">
        <v>4956</v>
      </c>
      <c r="F20" s="83">
        <v>548</v>
      </c>
      <c r="G20" s="80">
        <v>5552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15">
      <c r="B21" t="s">
        <v>203</v>
      </c>
      <c r="C21" t="s">
        <v>311</v>
      </c>
      <c r="E21" s="80">
        <v>44</v>
      </c>
      <c r="F21" s="83">
        <v>59</v>
      </c>
      <c r="G21" s="80">
        <v>40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15">
      <c r="E22" s="80"/>
      <c r="F22" s="83"/>
      <c r="G22" s="80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15">
      <c r="A23" s="60" t="s">
        <v>35</v>
      </c>
      <c r="B23" s="58" t="s">
        <v>97</v>
      </c>
      <c r="C23" s="58" t="s">
        <v>98</v>
      </c>
      <c r="D23" s="58"/>
      <c r="E23" s="34"/>
      <c r="F23" s="35"/>
      <c r="G23" s="34"/>
    </row>
    <row r="24" spans="1:18" x14ac:dyDescent="0.15">
      <c r="B24" t="s">
        <v>371</v>
      </c>
      <c r="C24" t="s">
        <v>99</v>
      </c>
      <c r="E24" s="34"/>
      <c r="F24" s="35"/>
      <c r="G24" s="34"/>
    </row>
    <row r="25" spans="1:18" x14ac:dyDescent="0.15">
      <c r="B25" t="s">
        <v>372</v>
      </c>
      <c r="C25" t="s">
        <v>376</v>
      </c>
      <c r="E25" s="255" t="s">
        <v>566</v>
      </c>
      <c r="F25" s="232" t="s">
        <v>504</v>
      </c>
      <c r="G25" s="34" t="s">
        <v>187</v>
      </c>
    </row>
    <row r="26" spans="1:18" x14ac:dyDescent="0.15">
      <c r="B26" t="s">
        <v>373</v>
      </c>
      <c r="C26" t="s">
        <v>377</v>
      </c>
      <c r="E26" s="255" t="s">
        <v>566</v>
      </c>
      <c r="F26" s="232" t="s">
        <v>504</v>
      </c>
      <c r="G26" s="34" t="s">
        <v>187</v>
      </c>
    </row>
    <row r="27" spans="1:18" x14ac:dyDescent="0.15">
      <c r="B27" t="s">
        <v>568</v>
      </c>
      <c r="C27" t="s">
        <v>567</v>
      </c>
      <c r="E27" s="34"/>
      <c r="F27" s="35"/>
      <c r="G27" s="34"/>
    </row>
    <row r="28" spans="1:18" x14ac:dyDescent="0.15">
      <c r="B28" t="s">
        <v>372</v>
      </c>
      <c r="C28" t="s">
        <v>376</v>
      </c>
      <c r="E28" s="255" t="s">
        <v>571</v>
      </c>
      <c r="F28" s="232" t="s">
        <v>570</v>
      </c>
      <c r="G28" s="255" t="s">
        <v>569</v>
      </c>
    </row>
    <row r="29" spans="1:18" x14ac:dyDescent="0.15">
      <c r="B29" t="s">
        <v>373</v>
      </c>
      <c r="C29" t="s">
        <v>377</v>
      </c>
      <c r="E29" s="255" t="s">
        <v>571</v>
      </c>
      <c r="F29" s="232" t="s">
        <v>570</v>
      </c>
      <c r="G29" s="255" t="s">
        <v>569</v>
      </c>
    </row>
    <row r="30" spans="1:18" ht="15" x14ac:dyDescent="0.15">
      <c r="B30" t="s">
        <v>100</v>
      </c>
      <c r="C30" t="s">
        <v>101</v>
      </c>
      <c r="D30" s="133"/>
      <c r="E30" s="256" t="s">
        <v>573</v>
      </c>
      <c r="F30" s="234" t="s">
        <v>572</v>
      </c>
      <c r="G30" s="233" t="s">
        <v>505</v>
      </c>
    </row>
    <row r="31" spans="1:18" s="58" customFormat="1" x14ac:dyDescent="0.15">
      <c r="A31" s="304" t="s">
        <v>35</v>
      </c>
      <c r="B31" s="58" t="s">
        <v>374</v>
      </c>
      <c r="C31" s="58" t="s">
        <v>102</v>
      </c>
      <c r="E31" s="82">
        <v>4956</v>
      </c>
      <c r="F31" s="94">
        <v>548</v>
      </c>
      <c r="G31" s="82">
        <v>5552</v>
      </c>
    </row>
    <row r="32" spans="1:18" x14ac:dyDescent="0.15">
      <c r="B32" t="s">
        <v>103</v>
      </c>
      <c r="C32" s="79" t="s">
        <v>104</v>
      </c>
      <c r="E32" s="195">
        <v>702.3</v>
      </c>
      <c r="F32" s="197">
        <v>702.3</v>
      </c>
      <c r="G32" s="195">
        <v>702.3</v>
      </c>
    </row>
    <row r="33" spans="1:7" s="58" customFormat="1" x14ac:dyDescent="0.15">
      <c r="A33" s="304"/>
      <c r="B33" s="79" t="s">
        <v>105</v>
      </c>
      <c r="C33" s="79" t="s">
        <v>106</v>
      </c>
      <c r="D33" s="79"/>
      <c r="E33" s="248">
        <v>702.3</v>
      </c>
      <c r="F33" s="247">
        <v>702.3</v>
      </c>
      <c r="G33" s="248">
        <v>702.3</v>
      </c>
    </row>
    <row r="34" spans="1:7" s="58" customFormat="1" ht="26" x14ac:dyDescent="0.15">
      <c r="A34" s="304"/>
      <c r="B34" s="249" t="s">
        <v>669</v>
      </c>
      <c r="C34" s="249" t="s">
        <v>576</v>
      </c>
      <c r="E34" s="196"/>
      <c r="F34" s="198"/>
      <c r="G34" s="196"/>
    </row>
    <row r="35" spans="1:7" s="58" customFormat="1" x14ac:dyDescent="0.15">
      <c r="A35" s="304"/>
      <c r="E35" s="196"/>
      <c r="F35" s="198"/>
      <c r="G35" s="196"/>
    </row>
    <row r="36" spans="1:7" x14ac:dyDescent="0.15">
      <c r="A36" s="324"/>
      <c r="B36" s="200" t="s">
        <v>378</v>
      </c>
      <c r="C36" s="200" t="s">
        <v>582</v>
      </c>
      <c r="D36" s="200"/>
      <c r="E36" s="201"/>
      <c r="F36" s="201"/>
      <c r="G36" s="201"/>
    </row>
    <row r="37" spans="1:7" s="91" customFormat="1" ht="15" x14ac:dyDescent="0.15">
      <c r="A37" s="325"/>
      <c r="B37" s="199" t="s">
        <v>577</v>
      </c>
      <c r="C37" s="199" t="s">
        <v>578</v>
      </c>
      <c r="D37" s="199"/>
      <c r="E37" s="34"/>
      <c r="F37" s="35"/>
      <c r="G37" s="34"/>
    </row>
    <row r="38" spans="1:7" x14ac:dyDescent="0.15">
      <c r="B38" t="s">
        <v>107</v>
      </c>
      <c r="C38" t="s">
        <v>108</v>
      </c>
      <c r="E38" s="80">
        <v>26294</v>
      </c>
      <c r="F38" s="83">
        <v>24775</v>
      </c>
      <c r="G38" s="80">
        <v>25027</v>
      </c>
    </row>
    <row r="39" spans="1:7" x14ac:dyDescent="0.15">
      <c r="B39" t="s">
        <v>109</v>
      </c>
      <c r="C39" t="s">
        <v>110</v>
      </c>
      <c r="E39" s="80">
        <v>42375</v>
      </c>
      <c r="F39" s="83">
        <v>39118</v>
      </c>
      <c r="G39" s="80">
        <v>39870</v>
      </c>
    </row>
    <row r="40" spans="1:7" x14ac:dyDescent="0.15">
      <c r="B40" t="s">
        <v>113</v>
      </c>
      <c r="C40" t="s">
        <v>114</v>
      </c>
      <c r="E40" s="80">
        <v>18283</v>
      </c>
      <c r="F40" s="83">
        <v>20003</v>
      </c>
      <c r="G40" s="80">
        <v>19830</v>
      </c>
    </row>
    <row r="41" spans="1:7" x14ac:dyDescent="0.15">
      <c r="B41" t="s">
        <v>115</v>
      </c>
      <c r="C41" t="s">
        <v>49</v>
      </c>
      <c r="E41" s="80">
        <v>1268</v>
      </c>
      <c r="F41" s="83">
        <v>1881</v>
      </c>
      <c r="G41" s="80">
        <v>2471</v>
      </c>
    </row>
    <row r="42" spans="1:7" s="287" customFormat="1" x14ac:dyDescent="0.15">
      <c r="A42" s="60"/>
      <c r="B42" s="287" t="s">
        <v>116</v>
      </c>
      <c r="C42" s="287" t="s">
        <v>117</v>
      </c>
      <c r="E42" s="288">
        <v>-2812</v>
      </c>
      <c r="F42" s="289">
        <v>-4440</v>
      </c>
      <c r="G42" s="288">
        <v>-4467</v>
      </c>
    </row>
    <row r="43" spans="1:7" x14ac:dyDescent="0.15">
      <c r="B43" s="58" t="s">
        <v>118</v>
      </c>
      <c r="C43" s="58" t="s">
        <v>119</v>
      </c>
      <c r="D43" s="58"/>
      <c r="E43" s="82">
        <f>SUM(E38:E42)</f>
        <v>85408</v>
      </c>
      <c r="F43" s="94">
        <f>SUM(F38:F42)</f>
        <v>81337</v>
      </c>
      <c r="G43" s="82">
        <f>SUM(G38:G42)</f>
        <v>82731</v>
      </c>
    </row>
    <row r="44" spans="1:7" x14ac:dyDescent="0.15">
      <c r="B44" s="58"/>
      <c r="C44" s="58"/>
      <c r="D44" s="58"/>
      <c r="E44" s="82"/>
      <c r="F44" s="94"/>
      <c r="G44" s="82"/>
    </row>
    <row r="45" spans="1:7" ht="15" x14ac:dyDescent="0.15">
      <c r="A45" s="60" t="s">
        <v>35</v>
      </c>
      <c r="B45" s="58" t="s">
        <v>580</v>
      </c>
      <c r="C45" s="58" t="s">
        <v>581</v>
      </c>
      <c r="D45" s="58"/>
      <c r="E45" s="132"/>
      <c r="F45" s="231"/>
      <c r="G45" s="132"/>
    </row>
    <row r="46" spans="1:7" ht="12.75" customHeight="1" x14ac:dyDescent="0.15">
      <c r="B46" t="s">
        <v>107</v>
      </c>
      <c r="C46" t="s">
        <v>108</v>
      </c>
      <c r="E46" s="80">
        <v>3180</v>
      </c>
      <c r="F46" s="83">
        <v>2645</v>
      </c>
      <c r="G46" s="80">
        <v>2922</v>
      </c>
    </row>
    <row r="47" spans="1:7" x14ac:dyDescent="0.15">
      <c r="B47" t="s">
        <v>109</v>
      </c>
      <c r="C47" t="s">
        <v>110</v>
      </c>
      <c r="E47" s="80">
        <v>4640</v>
      </c>
      <c r="F47" s="83">
        <v>3150</v>
      </c>
      <c r="G47" s="80">
        <v>3041</v>
      </c>
    </row>
    <row r="48" spans="1:7" x14ac:dyDescent="0.15">
      <c r="B48" t="s">
        <v>113</v>
      </c>
      <c r="C48" t="s">
        <v>114</v>
      </c>
      <c r="E48" s="80">
        <v>1363</v>
      </c>
      <c r="F48" s="83">
        <v>2423</v>
      </c>
      <c r="G48" s="80">
        <v>2915</v>
      </c>
    </row>
    <row r="49" spans="1:7" x14ac:dyDescent="0.15">
      <c r="B49" t="s">
        <v>115</v>
      </c>
      <c r="C49" t="s">
        <v>49</v>
      </c>
      <c r="E49" s="80">
        <v>-537</v>
      </c>
      <c r="F49" s="83">
        <v>-480</v>
      </c>
      <c r="G49" s="80">
        <v>-383</v>
      </c>
    </row>
    <row r="50" spans="1:7" s="287" customFormat="1" x14ac:dyDescent="0.15">
      <c r="A50" s="60"/>
      <c r="B50" s="287" t="s">
        <v>116</v>
      </c>
      <c r="C50" s="287" t="s">
        <v>117</v>
      </c>
      <c r="E50" s="316" t="s">
        <v>20</v>
      </c>
      <c r="F50" s="317" t="s">
        <v>20</v>
      </c>
      <c r="G50" s="316" t="s">
        <v>20</v>
      </c>
    </row>
    <row r="51" spans="1:7" x14ac:dyDescent="0.15">
      <c r="B51" s="58" t="s">
        <v>118</v>
      </c>
      <c r="C51" s="58" t="s">
        <v>119</v>
      </c>
      <c r="D51" s="58"/>
      <c r="E51" s="82">
        <f>SUM(E46:E50)</f>
        <v>8646</v>
      </c>
      <c r="F51" s="94">
        <f>SUM(F46:F50)</f>
        <v>7738</v>
      </c>
      <c r="G51" s="82">
        <f>SUM(G46:G50)</f>
        <v>8495</v>
      </c>
    </row>
    <row r="53" spans="1:7" ht="15" x14ac:dyDescent="0.15">
      <c r="B53" s="202" t="s">
        <v>507</v>
      </c>
      <c r="C53" s="202" t="s">
        <v>506</v>
      </c>
    </row>
    <row r="54" spans="1:7" ht="15" x14ac:dyDescent="0.15">
      <c r="B54" s="202" t="s">
        <v>672</v>
      </c>
      <c r="C54" s="202" t="s">
        <v>579</v>
      </c>
    </row>
    <row r="55" spans="1:7" ht="15" x14ac:dyDescent="0.15">
      <c r="B55" s="202" t="s">
        <v>509</v>
      </c>
      <c r="C55" s="202" t="s">
        <v>508</v>
      </c>
    </row>
    <row r="57" spans="1:7" x14ac:dyDescent="0.15">
      <c r="C57" s="235"/>
    </row>
    <row r="58" spans="1:7" x14ac:dyDescent="0.15">
      <c r="C58" s="235"/>
    </row>
    <row r="59" spans="1:7" x14ac:dyDescent="0.15">
      <c r="C59" s="235"/>
    </row>
  </sheetData>
  <phoneticPr fontId="0" type="noConversion"/>
  <pageMargins left="0.75" right="0.75" top="1" bottom="1" header="0.5" footer="0.5"/>
  <pageSetup paperSize="9" scale="61" orientation="landscape" horizontalDpi="525" verticalDpi="525" r:id="rId1"/>
  <headerFooter alignWithMargins="0"/>
  <ignoredErrors>
    <ignoredError sqref="F6:G6 H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2"/>
    <pageSetUpPr fitToPage="1"/>
  </sheetPr>
  <dimension ref="A1:J93"/>
  <sheetViews>
    <sheetView showGridLines="0" zoomScale="96" zoomScaleNormal="96" zoomScalePageLayoutView="96" workbookViewId="0">
      <selection activeCell="B68" sqref="B68"/>
    </sheetView>
  </sheetViews>
  <sheetFormatPr baseColWidth="10" defaultColWidth="8.83203125" defaultRowHeight="13" x14ac:dyDescent="0.15"/>
  <cols>
    <col min="1" max="1" width="3.1640625" style="60" customWidth="1"/>
    <col min="2" max="2" width="47.83203125" customWidth="1"/>
    <col min="3" max="3" width="46.6640625" bestFit="1" customWidth="1"/>
    <col min="4" max="4" width="21.5" bestFit="1" customWidth="1"/>
    <col min="5" max="7" width="11.33203125" customWidth="1"/>
  </cols>
  <sheetData>
    <row r="1" spans="1:10" s="2" customFormat="1" ht="18" x14ac:dyDescent="0.2">
      <c r="A1" s="15"/>
      <c r="B1" s="19" t="s">
        <v>379</v>
      </c>
      <c r="C1" s="19" t="s">
        <v>405</v>
      </c>
      <c r="D1" s="19"/>
      <c r="E1" s="19"/>
      <c r="F1" s="19"/>
      <c r="G1" s="19"/>
    </row>
    <row r="2" spans="1:10" s="5" customFormat="1" x14ac:dyDescent="0.15">
      <c r="A2" s="57"/>
      <c r="I2" s="57"/>
      <c r="J2" s="57"/>
    </row>
    <row r="3" spans="1:10" x14ac:dyDescent="0.15">
      <c r="B3" s="11" t="s">
        <v>198</v>
      </c>
      <c r="C3" s="1" t="s">
        <v>199</v>
      </c>
      <c r="D3" s="77" t="s">
        <v>583</v>
      </c>
      <c r="E3" s="97" t="s">
        <v>564</v>
      </c>
      <c r="F3" s="97" t="s">
        <v>468</v>
      </c>
      <c r="G3" s="97" t="s">
        <v>185</v>
      </c>
    </row>
    <row r="4" spans="1:10" x14ac:dyDescent="0.15">
      <c r="B4" s="18" t="s">
        <v>511</v>
      </c>
      <c r="C4" s="18" t="s">
        <v>510</v>
      </c>
      <c r="D4" s="4"/>
      <c r="E4" s="13"/>
      <c r="F4" s="238"/>
      <c r="G4" s="13"/>
    </row>
    <row r="5" spans="1:10" x14ac:dyDescent="0.15">
      <c r="B5" s="13" t="s">
        <v>380</v>
      </c>
      <c r="C5" s="13" t="s">
        <v>39</v>
      </c>
      <c r="D5" s="4"/>
      <c r="E5" s="13"/>
      <c r="F5" s="238"/>
      <c r="G5" s="13"/>
    </row>
    <row r="6" spans="1:10" s="79" customFormat="1" x14ac:dyDescent="0.15">
      <c r="A6" s="305"/>
      <c r="B6" s="16" t="s">
        <v>228</v>
      </c>
      <c r="C6" s="16" t="s">
        <v>228</v>
      </c>
      <c r="D6" s="203">
        <v>10</v>
      </c>
      <c r="E6" s="205">
        <v>12169</v>
      </c>
      <c r="F6" s="239">
        <v>9433</v>
      </c>
      <c r="G6" s="205">
        <v>17688</v>
      </c>
    </row>
    <row r="7" spans="1:10" s="79" customFormat="1" x14ac:dyDescent="0.15">
      <c r="A7" s="305"/>
      <c r="B7" s="16" t="s">
        <v>229</v>
      </c>
      <c r="C7" s="16" t="s">
        <v>230</v>
      </c>
      <c r="D7" s="203">
        <v>10</v>
      </c>
      <c r="E7" s="205">
        <v>5460</v>
      </c>
      <c r="F7" s="239">
        <v>2629</v>
      </c>
      <c r="G7" s="205">
        <v>3270</v>
      </c>
    </row>
    <row r="8" spans="1:10" s="79" customFormat="1" x14ac:dyDescent="0.15">
      <c r="A8" s="305"/>
      <c r="B8" s="16" t="s">
        <v>381</v>
      </c>
      <c r="C8" s="16" t="s">
        <v>406</v>
      </c>
      <c r="D8" s="203">
        <v>11</v>
      </c>
      <c r="E8" s="205">
        <v>46702</v>
      </c>
      <c r="F8" s="239">
        <v>42599</v>
      </c>
      <c r="G8" s="205">
        <v>56167</v>
      </c>
    </row>
    <row r="9" spans="1:10" s="79" customFormat="1" x14ac:dyDescent="0.15">
      <c r="A9" s="305"/>
      <c r="B9" s="37" t="s">
        <v>382</v>
      </c>
      <c r="C9" s="37" t="s">
        <v>407</v>
      </c>
      <c r="D9" s="203">
        <v>12</v>
      </c>
      <c r="E9" s="154">
        <v>27503</v>
      </c>
      <c r="F9" s="239">
        <v>26729</v>
      </c>
      <c r="G9" s="154">
        <v>26069</v>
      </c>
    </row>
    <row r="10" spans="1:10" s="79" customFormat="1" x14ac:dyDescent="0.15">
      <c r="A10" s="305"/>
      <c r="B10" s="37" t="s">
        <v>383</v>
      </c>
      <c r="C10" s="37" t="s">
        <v>408</v>
      </c>
      <c r="D10" s="203">
        <v>13</v>
      </c>
      <c r="E10" s="154">
        <v>2457</v>
      </c>
      <c r="F10" s="239">
        <v>1067</v>
      </c>
      <c r="G10" s="154">
        <v>1021</v>
      </c>
    </row>
    <row r="11" spans="1:10" s="79" customFormat="1" x14ac:dyDescent="0.15">
      <c r="A11" s="305"/>
      <c r="B11" s="37" t="s">
        <v>233</v>
      </c>
      <c r="C11" s="37" t="s">
        <v>234</v>
      </c>
      <c r="D11" s="203">
        <v>14</v>
      </c>
      <c r="E11" s="154">
        <v>60</v>
      </c>
      <c r="F11" s="239">
        <v>69</v>
      </c>
      <c r="G11" s="154">
        <v>77</v>
      </c>
    </row>
    <row r="12" spans="1:10" s="79" customFormat="1" x14ac:dyDescent="0.15">
      <c r="A12" s="305"/>
      <c r="B12" s="37" t="s">
        <v>384</v>
      </c>
      <c r="C12" s="37" t="s">
        <v>409</v>
      </c>
      <c r="D12" s="203">
        <v>26</v>
      </c>
      <c r="E12" s="154">
        <v>682</v>
      </c>
      <c r="F12" s="239">
        <v>2</v>
      </c>
      <c r="G12" s="154">
        <v>1056</v>
      </c>
    </row>
    <row r="13" spans="1:10" s="79" customFormat="1" x14ac:dyDescent="0.15">
      <c r="A13" s="305"/>
      <c r="B13" s="37" t="s">
        <v>385</v>
      </c>
      <c r="C13" s="37" t="s">
        <v>410</v>
      </c>
      <c r="D13" s="203">
        <v>17</v>
      </c>
      <c r="E13" s="154">
        <v>2932</v>
      </c>
      <c r="F13" s="239">
        <v>2081</v>
      </c>
      <c r="G13" s="154">
        <v>2198</v>
      </c>
    </row>
    <row r="14" spans="1:10" s="79" customFormat="1" x14ac:dyDescent="0.15">
      <c r="A14" s="305"/>
      <c r="B14" s="37" t="s">
        <v>386</v>
      </c>
      <c r="C14" s="37" t="s">
        <v>411</v>
      </c>
      <c r="D14" s="203">
        <v>9</v>
      </c>
      <c r="E14" s="154">
        <v>818</v>
      </c>
      <c r="F14" s="239">
        <v>715</v>
      </c>
      <c r="G14" s="154">
        <v>1169</v>
      </c>
    </row>
    <row r="15" spans="1:10" s="292" customFormat="1" x14ac:dyDescent="0.15">
      <c r="A15" s="305"/>
      <c r="B15" s="301" t="s">
        <v>387</v>
      </c>
      <c r="C15" s="301" t="s">
        <v>412</v>
      </c>
      <c r="D15" s="318"/>
      <c r="E15" s="320">
        <v>87</v>
      </c>
      <c r="F15" s="326">
        <v>187</v>
      </c>
      <c r="G15" s="320">
        <v>194</v>
      </c>
    </row>
    <row r="16" spans="1:10" s="58" customFormat="1" x14ac:dyDescent="0.15">
      <c r="A16" s="304"/>
      <c r="B16" s="18" t="s">
        <v>243</v>
      </c>
      <c r="C16" s="18" t="s">
        <v>244</v>
      </c>
      <c r="D16" s="62"/>
      <c r="E16" s="108">
        <f>SUM(E6:E15)</f>
        <v>98870</v>
      </c>
      <c r="F16" s="240">
        <f>SUM(F6:F15)</f>
        <v>85511</v>
      </c>
      <c r="G16" s="108">
        <f>SUM(G6:G15)</f>
        <v>108909</v>
      </c>
    </row>
    <row r="17" spans="1:7" x14ac:dyDescent="0.15">
      <c r="B17" s="12"/>
      <c r="C17" s="12"/>
      <c r="D17" s="4"/>
      <c r="E17" s="117"/>
      <c r="F17" s="241"/>
      <c r="G17" s="117"/>
    </row>
    <row r="18" spans="1:7" s="58" customFormat="1" x14ac:dyDescent="0.15">
      <c r="A18" s="304"/>
      <c r="B18" s="17" t="s">
        <v>388</v>
      </c>
      <c r="C18" s="18" t="s">
        <v>413</v>
      </c>
      <c r="D18" s="62"/>
      <c r="E18" s="108"/>
      <c r="F18" s="240"/>
      <c r="G18" s="108"/>
    </row>
    <row r="19" spans="1:7" x14ac:dyDescent="0.15">
      <c r="B19" s="57" t="s">
        <v>389</v>
      </c>
      <c r="C19" s="57" t="s">
        <v>414</v>
      </c>
      <c r="D19" s="4">
        <v>19</v>
      </c>
      <c r="E19" s="117">
        <v>11264</v>
      </c>
      <c r="F19" s="241">
        <v>11009</v>
      </c>
      <c r="G19" s="117">
        <v>12511</v>
      </c>
    </row>
    <row r="20" spans="1:7" x14ac:dyDescent="0.15">
      <c r="B20" s="12" t="s">
        <v>390</v>
      </c>
      <c r="C20" s="12" t="s">
        <v>415</v>
      </c>
      <c r="D20" s="203">
        <v>20</v>
      </c>
      <c r="E20" s="117">
        <v>14105</v>
      </c>
      <c r="F20" s="241">
        <v>11548</v>
      </c>
      <c r="G20" s="117">
        <v>15616</v>
      </c>
    </row>
    <row r="21" spans="1:7" x14ac:dyDescent="0.15">
      <c r="B21" s="57" t="s">
        <v>391</v>
      </c>
      <c r="C21" s="57" t="s">
        <v>416</v>
      </c>
      <c r="D21" s="203">
        <v>9</v>
      </c>
      <c r="E21" s="117">
        <v>517</v>
      </c>
      <c r="F21" s="241">
        <v>377</v>
      </c>
      <c r="G21" s="117">
        <v>547</v>
      </c>
    </row>
    <row r="22" spans="1:7" x14ac:dyDescent="0.15">
      <c r="B22" s="57" t="s">
        <v>392</v>
      </c>
      <c r="C22" s="57" t="s">
        <v>417</v>
      </c>
      <c r="D22" s="203">
        <v>21</v>
      </c>
      <c r="E22" s="117">
        <v>2653</v>
      </c>
      <c r="F22" s="241">
        <v>2643</v>
      </c>
      <c r="G22" s="117">
        <v>3216</v>
      </c>
    </row>
    <row r="23" spans="1:7" x14ac:dyDescent="0.15">
      <c r="B23" s="47" t="s">
        <v>239</v>
      </c>
      <c r="C23" s="47" t="s">
        <v>418</v>
      </c>
      <c r="D23" s="203">
        <v>22</v>
      </c>
      <c r="E23" s="117">
        <v>168</v>
      </c>
      <c r="F23" s="241">
        <v>292</v>
      </c>
      <c r="G23" s="117">
        <v>220</v>
      </c>
    </row>
    <row r="24" spans="1:7" x14ac:dyDescent="0.15">
      <c r="B24" s="15" t="s">
        <v>240</v>
      </c>
      <c r="C24" s="15" t="s">
        <v>241</v>
      </c>
      <c r="D24" s="203">
        <v>23</v>
      </c>
      <c r="E24" s="117">
        <v>1937</v>
      </c>
      <c r="F24" s="241">
        <v>3379</v>
      </c>
      <c r="G24" s="117">
        <v>93</v>
      </c>
    </row>
    <row r="25" spans="1:7" s="287" customFormat="1" x14ac:dyDescent="0.15">
      <c r="A25" s="60"/>
      <c r="B25" s="327" t="s">
        <v>242</v>
      </c>
      <c r="C25" s="328" t="s">
        <v>41</v>
      </c>
      <c r="D25" s="318">
        <v>22</v>
      </c>
      <c r="E25" s="309">
        <v>2017</v>
      </c>
      <c r="F25" s="326">
        <v>2644</v>
      </c>
      <c r="G25" s="309">
        <v>1866</v>
      </c>
    </row>
    <row r="26" spans="1:7" s="58" customFormat="1" x14ac:dyDescent="0.15">
      <c r="A26" s="304"/>
      <c r="B26" s="204" t="s">
        <v>245</v>
      </c>
      <c r="C26" s="204" t="s">
        <v>246</v>
      </c>
      <c r="D26" s="62"/>
      <c r="E26" s="108">
        <f>SUM(E19:E25)</f>
        <v>32661</v>
      </c>
      <c r="F26" s="240">
        <f>SUM(F19:F25)</f>
        <v>31892</v>
      </c>
      <c r="G26" s="108">
        <f>SUM(G19:G25)</f>
        <v>34069</v>
      </c>
    </row>
    <row r="27" spans="1:7" s="292" customFormat="1" x14ac:dyDescent="0.15">
      <c r="A27" s="305"/>
      <c r="B27" s="329" t="s">
        <v>483</v>
      </c>
      <c r="C27" s="329" t="s">
        <v>471</v>
      </c>
      <c r="D27" s="318">
        <v>3</v>
      </c>
      <c r="E27" s="127" t="s">
        <v>20</v>
      </c>
      <c r="F27" s="326">
        <v>21601</v>
      </c>
      <c r="G27" s="127" t="s">
        <v>20</v>
      </c>
    </row>
    <row r="28" spans="1:7" x14ac:dyDescent="0.15">
      <c r="A28" s="60" t="s">
        <v>35</v>
      </c>
      <c r="B28" s="13" t="s">
        <v>3</v>
      </c>
      <c r="C28" s="13" t="s">
        <v>42</v>
      </c>
      <c r="D28" s="62"/>
      <c r="E28" s="109">
        <f>E16+E26</f>
        <v>131531</v>
      </c>
      <c r="F28" s="242">
        <f>F16+F26+F27</f>
        <v>139004</v>
      </c>
      <c r="G28" s="109">
        <f>G16+G26</f>
        <v>142978</v>
      </c>
    </row>
    <row r="29" spans="1:7" x14ac:dyDescent="0.15">
      <c r="B29" s="12"/>
      <c r="C29" s="12"/>
      <c r="D29" s="4"/>
      <c r="E29" s="42"/>
      <c r="F29" s="243"/>
      <c r="G29" s="42"/>
    </row>
    <row r="30" spans="1:7" s="58" customFormat="1" x14ac:dyDescent="0.15">
      <c r="A30" s="304"/>
      <c r="B30" s="18" t="s">
        <v>513</v>
      </c>
      <c r="C30" s="18" t="s">
        <v>512</v>
      </c>
      <c r="D30" s="62"/>
      <c r="E30" s="108"/>
      <c r="F30" s="240"/>
      <c r="G30" s="108"/>
    </row>
    <row r="31" spans="1:7" x14ac:dyDescent="0.15">
      <c r="B31" s="13" t="s">
        <v>315</v>
      </c>
      <c r="C31" s="13" t="s">
        <v>43</v>
      </c>
      <c r="D31" s="4">
        <v>24</v>
      </c>
      <c r="E31" s="117"/>
      <c r="F31" s="241"/>
      <c r="G31" s="117"/>
    </row>
    <row r="32" spans="1:7" s="257" customFormat="1" x14ac:dyDescent="0.15">
      <c r="A32" s="335"/>
      <c r="B32" s="258" t="s">
        <v>202</v>
      </c>
      <c r="C32" s="258" t="s">
        <v>584</v>
      </c>
      <c r="D32" s="259"/>
      <c r="E32" s="260"/>
      <c r="F32" s="261"/>
      <c r="G32" s="260"/>
    </row>
    <row r="33" spans="1:7" s="79" customFormat="1" x14ac:dyDescent="0.15">
      <c r="A33" s="305"/>
      <c r="B33" s="37" t="s">
        <v>393</v>
      </c>
      <c r="C33" s="37" t="s">
        <v>419</v>
      </c>
      <c r="D33" s="203"/>
      <c r="E33" s="117">
        <v>2350</v>
      </c>
      <c r="F33" s="241">
        <v>2350</v>
      </c>
      <c r="G33" s="117">
        <v>2350</v>
      </c>
    </row>
    <row r="34" spans="1:7" s="79" customFormat="1" x14ac:dyDescent="0.15">
      <c r="A34" s="305"/>
      <c r="B34" s="37" t="s">
        <v>394</v>
      </c>
      <c r="C34" s="37" t="s">
        <v>420</v>
      </c>
      <c r="D34" s="203"/>
      <c r="E34" s="117">
        <v>6830</v>
      </c>
      <c r="F34" s="241">
        <v>6830</v>
      </c>
      <c r="G34" s="117">
        <v>6830</v>
      </c>
    </row>
    <row r="35" spans="1:7" s="79" customFormat="1" x14ac:dyDescent="0.15">
      <c r="A35" s="305"/>
      <c r="B35" s="37" t="s">
        <v>395</v>
      </c>
      <c r="C35" s="37" t="s">
        <v>421</v>
      </c>
      <c r="D35" s="203"/>
      <c r="E35" s="117">
        <v>-3691</v>
      </c>
      <c r="F35" s="241">
        <v>-2170</v>
      </c>
      <c r="G35" s="117">
        <v>-543</v>
      </c>
    </row>
    <row r="36" spans="1:7" s="292" customFormat="1" x14ac:dyDescent="0.15">
      <c r="A36" s="305"/>
      <c r="B36" s="301" t="s">
        <v>396</v>
      </c>
      <c r="C36" s="301" t="s">
        <v>422</v>
      </c>
      <c r="D36" s="318"/>
      <c r="E36" s="309">
        <v>54217</v>
      </c>
      <c r="F36" s="326">
        <v>53742</v>
      </c>
      <c r="G36" s="309">
        <v>58618</v>
      </c>
    </row>
    <row r="37" spans="1:7" s="58" customFormat="1" x14ac:dyDescent="0.15">
      <c r="A37" s="304"/>
      <c r="B37" s="17"/>
      <c r="C37" s="17"/>
      <c r="D37" s="62"/>
      <c r="E37" s="108">
        <f>SUM(E33:E36)</f>
        <v>59706</v>
      </c>
      <c r="F37" s="240">
        <f>SUM(F33:F36)</f>
        <v>60752</v>
      </c>
      <c r="G37" s="108">
        <f>SUM(G33:G36)</f>
        <v>67255</v>
      </c>
    </row>
    <row r="38" spans="1:7" s="287" customFormat="1" x14ac:dyDescent="0.15">
      <c r="A38" s="60"/>
      <c r="B38" s="298" t="s">
        <v>203</v>
      </c>
      <c r="C38" s="298" t="s">
        <v>311</v>
      </c>
      <c r="D38" s="298"/>
      <c r="E38" s="309">
        <v>458</v>
      </c>
      <c r="F38" s="326">
        <v>539</v>
      </c>
      <c r="G38" s="309">
        <v>566</v>
      </c>
    </row>
    <row r="39" spans="1:7" s="58" customFormat="1" x14ac:dyDescent="0.15">
      <c r="A39" s="304"/>
      <c r="B39" s="17" t="s">
        <v>247</v>
      </c>
      <c r="C39" s="18" t="s">
        <v>249</v>
      </c>
      <c r="D39" s="62"/>
      <c r="E39" s="108">
        <f>SUM(E37:E38)</f>
        <v>60164</v>
      </c>
      <c r="F39" s="240">
        <f>SUM(F37:F38)</f>
        <v>61291</v>
      </c>
      <c r="G39" s="108">
        <f>SUM(G37:G38)</f>
        <v>67821</v>
      </c>
    </row>
    <row r="40" spans="1:7" x14ac:dyDescent="0.15">
      <c r="B40" s="12"/>
      <c r="C40" s="12"/>
      <c r="D40" s="4"/>
      <c r="E40" s="117"/>
      <c r="F40" s="241"/>
      <c r="G40" s="117"/>
    </row>
    <row r="41" spans="1:7" s="58" customFormat="1" x14ac:dyDescent="0.15">
      <c r="A41" s="304"/>
      <c r="B41" s="17" t="s">
        <v>397</v>
      </c>
      <c r="C41" s="18" t="s">
        <v>423</v>
      </c>
      <c r="D41" s="62"/>
      <c r="E41" s="108"/>
      <c r="F41" s="240"/>
      <c r="G41" s="108"/>
    </row>
    <row r="42" spans="1:7" x14ac:dyDescent="0.15">
      <c r="B42" s="57" t="s">
        <v>256</v>
      </c>
      <c r="C42" s="57" t="s">
        <v>257</v>
      </c>
      <c r="D42" s="206">
        <v>25</v>
      </c>
      <c r="E42" s="117">
        <v>23759</v>
      </c>
      <c r="F42" s="241">
        <v>27711</v>
      </c>
      <c r="G42" s="117">
        <v>23459</v>
      </c>
    </row>
    <row r="43" spans="1:7" x14ac:dyDescent="0.15">
      <c r="B43" s="12" t="s">
        <v>252</v>
      </c>
      <c r="C43" s="12" t="s">
        <v>253</v>
      </c>
      <c r="D43" s="206">
        <v>26</v>
      </c>
      <c r="E43" s="117">
        <v>4861</v>
      </c>
      <c r="F43" s="241">
        <v>3301</v>
      </c>
      <c r="G43" s="117">
        <v>3108</v>
      </c>
    </row>
    <row r="44" spans="1:7" x14ac:dyDescent="0.15">
      <c r="B44" s="57" t="s">
        <v>398</v>
      </c>
      <c r="C44" s="57" t="s">
        <v>424</v>
      </c>
      <c r="D44" s="206">
        <v>9</v>
      </c>
      <c r="E44" s="117">
        <v>9107</v>
      </c>
      <c r="F44" s="241">
        <v>9350</v>
      </c>
      <c r="G44" s="117">
        <v>10800</v>
      </c>
    </row>
    <row r="45" spans="1:7" x14ac:dyDescent="0.15">
      <c r="B45" s="57" t="s">
        <v>399</v>
      </c>
      <c r="C45" s="57" t="s">
        <v>425</v>
      </c>
      <c r="D45" s="206">
        <v>27</v>
      </c>
      <c r="E45" s="117">
        <v>814</v>
      </c>
      <c r="F45" s="241">
        <v>640</v>
      </c>
      <c r="G45" s="117">
        <v>553</v>
      </c>
    </row>
    <row r="46" spans="1:7" s="287" customFormat="1" x14ac:dyDescent="0.15">
      <c r="A46" s="60"/>
      <c r="B46" s="297" t="s">
        <v>258</v>
      </c>
      <c r="C46" s="297" t="s">
        <v>259</v>
      </c>
      <c r="D46" s="330">
        <v>28</v>
      </c>
      <c r="E46" s="309">
        <v>199</v>
      </c>
      <c r="F46" s="326">
        <v>217</v>
      </c>
      <c r="G46" s="309">
        <v>238</v>
      </c>
    </row>
    <row r="47" spans="1:7" s="58" customFormat="1" x14ac:dyDescent="0.15">
      <c r="A47" s="304"/>
      <c r="B47" s="17" t="s">
        <v>260</v>
      </c>
      <c r="C47" s="18" t="s">
        <v>261</v>
      </c>
      <c r="E47" s="108">
        <f>SUM(E42:E46)</f>
        <v>38740</v>
      </c>
      <c r="F47" s="240">
        <f>SUM(F42:F46)</f>
        <v>41219</v>
      </c>
      <c r="G47" s="108">
        <f>SUM(G42:G46)</f>
        <v>38158</v>
      </c>
    </row>
    <row r="48" spans="1:7" s="58" customFormat="1" x14ac:dyDescent="0.15">
      <c r="A48" s="304"/>
      <c r="B48" s="17"/>
      <c r="C48" s="18"/>
      <c r="E48" s="108"/>
      <c r="F48" s="240"/>
      <c r="G48" s="108"/>
    </row>
    <row r="49" spans="1:7" s="58" customFormat="1" x14ac:dyDescent="0.15">
      <c r="A49" s="304"/>
      <c r="B49" s="17" t="s">
        <v>400</v>
      </c>
      <c r="C49" s="18" t="s">
        <v>426</v>
      </c>
      <c r="E49" s="108"/>
      <c r="F49" s="240"/>
      <c r="G49" s="108"/>
    </row>
    <row r="50" spans="1:7" s="79" customFormat="1" x14ac:dyDescent="0.15">
      <c r="A50" s="305"/>
      <c r="B50" s="37" t="s">
        <v>401</v>
      </c>
      <c r="C50" s="37" t="s">
        <v>427</v>
      </c>
      <c r="D50" s="206">
        <v>25</v>
      </c>
      <c r="E50" s="117">
        <v>9955</v>
      </c>
      <c r="F50" s="241">
        <v>9266</v>
      </c>
      <c r="G50" s="117">
        <v>13047</v>
      </c>
    </row>
    <row r="51" spans="1:7" s="79" customFormat="1" x14ac:dyDescent="0.15">
      <c r="A51" s="305"/>
      <c r="B51" s="37" t="s">
        <v>402</v>
      </c>
      <c r="C51" s="37" t="s">
        <v>428</v>
      </c>
      <c r="D51" s="206"/>
      <c r="E51" s="117">
        <v>12325</v>
      </c>
      <c r="F51" s="241">
        <v>10866</v>
      </c>
      <c r="G51" s="117">
        <v>13574</v>
      </c>
    </row>
    <row r="52" spans="1:7" x14ac:dyDescent="0.15">
      <c r="B52" s="57" t="s">
        <v>403</v>
      </c>
      <c r="C52" s="24" t="s">
        <v>429</v>
      </c>
      <c r="D52" s="206">
        <v>9</v>
      </c>
      <c r="E52" s="117">
        <v>378</v>
      </c>
      <c r="F52" s="241">
        <v>247</v>
      </c>
      <c r="G52" s="117">
        <v>388</v>
      </c>
    </row>
    <row r="53" spans="1:7" x14ac:dyDescent="0.15">
      <c r="B53" s="12" t="s">
        <v>404</v>
      </c>
      <c r="C53" s="16" t="s">
        <v>430</v>
      </c>
      <c r="D53" s="206">
        <v>27</v>
      </c>
      <c r="E53" s="117">
        <v>937</v>
      </c>
      <c r="F53" s="241">
        <v>629</v>
      </c>
      <c r="G53" s="117">
        <v>894</v>
      </c>
    </row>
    <row r="54" spans="1:7" s="287" customFormat="1" x14ac:dyDescent="0.15">
      <c r="A54" s="60"/>
      <c r="B54" s="301" t="s">
        <v>529</v>
      </c>
      <c r="C54" s="331" t="s">
        <v>528</v>
      </c>
      <c r="D54" s="330">
        <v>29</v>
      </c>
      <c r="E54" s="309">
        <v>9032</v>
      </c>
      <c r="F54" s="326">
        <v>7885</v>
      </c>
      <c r="G54" s="309">
        <v>9096</v>
      </c>
    </row>
    <row r="55" spans="1:7" s="58" customFormat="1" x14ac:dyDescent="0.15">
      <c r="A55" s="304"/>
      <c r="B55" s="23" t="s">
        <v>264</v>
      </c>
      <c r="C55" s="204" t="s">
        <v>265</v>
      </c>
      <c r="E55" s="108">
        <f>SUM(E50:E54)</f>
        <v>32627</v>
      </c>
      <c r="F55" s="240">
        <f>SUM(F50:F54)</f>
        <v>28893</v>
      </c>
      <c r="G55" s="108">
        <f>SUM(G50:G54)</f>
        <v>36999</v>
      </c>
    </row>
    <row r="56" spans="1:7" s="292" customFormat="1" x14ac:dyDescent="0.15">
      <c r="A56" s="305"/>
      <c r="B56" s="314" t="s">
        <v>484</v>
      </c>
      <c r="C56" s="329" t="s">
        <v>472</v>
      </c>
      <c r="D56" s="330">
        <v>3</v>
      </c>
      <c r="E56" s="127" t="s">
        <v>20</v>
      </c>
      <c r="F56" s="326">
        <v>7601</v>
      </c>
      <c r="G56" s="127" t="s">
        <v>20</v>
      </c>
    </row>
    <row r="57" spans="1:7" s="287" customFormat="1" x14ac:dyDescent="0.15">
      <c r="A57" s="60" t="s">
        <v>35</v>
      </c>
      <c r="B57" s="332" t="s">
        <v>266</v>
      </c>
      <c r="C57" s="332" t="s">
        <v>267</v>
      </c>
      <c r="E57" s="333">
        <f>E47+E55</f>
        <v>71367</v>
      </c>
      <c r="F57" s="334">
        <f>F47+F55+F56</f>
        <v>77713</v>
      </c>
      <c r="G57" s="333">
        <f>G47+G55</f>
        <v>75157</v>
      </c>
    </row>
    <row r="58" spans="1:7" x14ac:dyDescent="0.15">
      <c r="A58" s="60" t="s">
        <v>35</v>
      </c>
      <c r="B58" s="13" t="s">
        <v>268</v>
      </c>
      <c r="C58" s="13" t="s">
        <v>45</v>
      </c>
      <c r="E58" s="109">
        <f>E39+E47+E55</f>
        <v>131531</v>
      </c>
      <c r="F58" s="242">
        <f>F39+F47+F55+F56</f>
        <v>139004</v>
      </c>
      <c r="G58" s="109">
        <f>G39+G47+G55</f>
        <v>142978</v>
      </c>
    </row>
    <row r="60" spans="1:7" ht="26" x14ac:dyDescent="0.15">
      <c r="B60" s="236" t="s">
        <v>586</v>
      </c>
      <c r="C60" s="236" t="s">
        <v>585</v>
      </c>
      <c r="D60" s="58"/>
      <c r="E60" s="48"/>
      <c r="F60" s="48"/>
      <c r="G60" s="48"/>
    </row>
    <row r="62" spans="1:7" ht="15" x14ac:dyDescent="0.15">
      <c r="B62" s="91" t="s">
        <v>272</v>
      </c>
      <c r="C62" s="91" t="s">
        <v>279</v>
      </c>
      <c r="E62" s="107">
        <v>93091</v>
      </c>
      <c r="F62" s="123" t="s">
        <v>587</v>
      </c>
      <c r="G62" s="123" t="s">
        <v>588</v>
      </c>
    </row>
    <row r="63" spans="1:7" ht="15" x14ac:dyDescent="0.15">
      <c r="B63" s="91" t="s">
        <v>274</v>
      </c>
      <c r="C63" s="91" t="s">
        <v>281</v>
      </c>
      <c r="E63" s="107">
        <v>32927</v>
      </c>
      <c r="F63" s="123" t="s">
        <v>589</v>
      </c>
      <c r="G63" s="123" t="s">
        <v>590</v>
      </c>
    </row>
    <row r="64" spans="1:7" x14ac:dyDescent="0.15">
      <c r="B64" s="91"/>
      <c r="C64" s="91"/>
      <c r="D64" s="133"/>
      <c r="E64" s="91"/>
      <c r="F64" s="91"/>
      <c r="G64" s="91"/>
    </row>
    <row r="65" spans="2:7" ht="28" x14ac:dyDescent="0.15">
      <c r="B65" s="237" t="s">
        <v>673</v>
      </c>
      <c r="C65" s="237" t="s">
        <v>591</v>
      </c>
      <c r="D65" s="58"/>
      <c r="E65" s="91"/>
      <c r="F65" s="91"/>
      <c r="G65" s="91"/>
    </row>
    <row r="66" spans="2:7" ht="28" x14ac:dyDescent="0.15">
      <c r="B66" s="237" t="s">
        <v>674</v>
      </c>
      <c r="C66" s="237" t="s">
        <v>592</v>
      </c>
      <c r="D66" s="58"/>
      <c r="E66" s="91"/>
      <c r="F66" s="91"/>
      <c r="G66" s="91"/>
    </row>
    <row r="67" spans="2:7" x14ac:dyDescent="0.15">
      <c r="B67" s="91"/>
      <c r="C67" s="91"/>
      <c r="E67" s="91"/>
      <c r="F67" s="91"/>
      <c r="G67" s="91"/>
    </row>
    <row r="69" spans="2:7" x14ac:dyDescent="0.15">
      <c r="D69" s="58"/>
    </row>
    <row r="70" spans="2:7" x14ac:dyDescent="0.15">
      <c r="D70" s="58"/>
    </row>
    <row r="71" spans="2:7" x14ac:dyDescent="0.15">
      <c r="D71" s="58"/>
    </row>
    <row r="72" spans="2:7" x14ac:dyDescent="0.15">
      <c r="D72" s="186"/>
    </row>
    <row r="73" spans="2:7" x14ac:dyDescent="0.15">
      <c r="D73" s="199"/>
    </row>
    <row r="82" spans="4:4" x14ac:dyDescent="0.15">
      <c r="D82" s="58"/>
    </row>
    <row r="83" spans="4:4" x14ac:dyDescent="0.15">
      <c r="D83" s="58"/>
    </row>
    <row r="84" spans="4:4" x14ac:dyDescent="0.15">
      <c r="D84" s="58"/>
    </row>
    <row r="93" spans="4:4" x14ac:dyDescent="0.15">
      <c r="D93" s="58"/>
    </row>
  </sheetData>
  <phoneticPr fontId="0" type="noConversion"/>
  <pageMargins left="0.75" right="0.75" top="1" bottom="1" header="0.5" footer="0.5"/>
  <pageSetup paperSize="9" scale="59" orientation="landscape" r:id="rId1"/>
  <headerFooter alignWithMargins="0"/>
  <ignoredErrors>
    <ignoredError sqref="E3:G3" numberStoredAsText="1"/>
    <ignoredError sqref="F28 F57:F5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12"/>
    <pageSetUpPr fitToPage="1"/>
  </sheetPr>
  <dimension ref="A1:F47"/>
  <sheetViews>
    <sheetView showGridLines="0" zoomScale="96" zoomScaleNormal="96" zoomScalePageLayoutView="96" workbookViewId="0">
      <selection activeCell="B43" sqref="B43"/>
    </sheetView>
  </sheetViews>
  <sheetFormatPr baseColWidth="10" defaultColWidth="8.83203125" defaultRowHeight="13" x14ac:dyDescent="0.15"/>
  <cols>
    <col min="1" max="1" width="3.5" style="60" customWidth="1"/>
    <col min="2" max="2" width="61" bestFit="1" customWidth="1"/>
    <col min="3" max="3" width="74.5" customWidth="1"/>
    <col min="4" max="6" width="11.33203125" customWidth="1"/>
  </cols>
  <sheetData>
    <row r="1" spans="1:6" s="2" customFormat="1" ht="18" x14ac:dyDescent="0.2">
      <c r="A1" s="15"/>
      <c r="B1" s="19" t="s">
        <v>431</v>
      </c>
      <c r="C1" s="19" t="s">
        <v>445</v>
      </c>
      <c r="D1" s="19"/>
      <c r="E1" s="19"/>
      <c r="F1" s="19"/>
    </row>
    <row r="2" spans="1:6" s="5" customFormat="1" x14ac:dyDescent="0.15">
      <c r="A2" s="57"/>
    </row>
    <row r="3" spans="1:6" x14ac:dyDescent="0.15">
      <c r="B3" s="11" t="s">
        <v>198</v>
      </c>
      <c r="C3" s="1" t="s">
        <v>199</v>
      </c>
      <c r="D3" s="97" t="s">
        <v>593</v>
      </c>
      <c r="E3" s="97" t="s">
        <v>478</v>
      </c>
      <c r="F3" s="97" t="s">
        <v>514</v>
      </c>
    </row>
    <row r="4" spans="1:6" s="169" customFormat="1" x14ac:dyDescent="0.15">
      <c r="A4" s="315"/>
      <c r="B4" s="37" t="s">
        <v>0</v>
      </c>
      <c r="C4" s="6" t="s">
        <v>36</v>
      </c>
      <c r="D4" s="123">
        <v>85408</v>
      </c>
      <c r="E4" s="244">
        <v>81337</v>
      </c>
      <c r="F4" s="123">
        <v>82731</v>
      </c>
    </row>
    <row r="5" spans="1:6" s="336" customFormat="1" x14ac:dyDescent="0.15">
      <c r="A5" s="315"/>
      <c r="B5" s="301" t="s">
        <v>446</v>
      </c>
      <c r="C5" s="301" t="s">
        <v>447</v>
      </c>
      <c r="D5" s="275">
        <v>-71995</v>
      </c>
      <c r="E5" s="337">
        <v>-68770</v>
      </c>
      <c r="F5" s="275">
        <v>-69273</v>
      </c>
    </row>
    <row r="6" spans="1:6" s="186" customFormat="1" x14ac:dyDescent="0.15">
      <c r="A6" s="341"/>
      <c r="B6" s="17" t="s">
        <v>432</v>
      </c>
      <c r="C6" s="130" t="s">
        <v>448</v>
      </c>
      <c r="D6" s="94">
        <f>SUM(D4:D5)</f>
        <v>13413</v>
      </c>
      <c r="E6" s="245">
        <f>SUM(E4:E5)</f>
        <v>12567</v>
      </c>
      <c r="F6" s="94">
        <f>SUM(F4:F5)</f>
        <v>13458</v>
      </c>
    </row>
    <row r="7" spans="1:6" s="336" customFormat="1" x14ac:dyDescent="0.15">
      <c r="A7" s="315"/>
      <c r="B7" s="301" t="s">
        <v>449</v>
      </c>
      <c r="C7" s="301" t="s">
        <v>450</v>
      </c>
      <c r="D7" s="275">
        <v>-789</v>
      </c>
      <c r="E7" s="337">
        <v>-585</v>
      </c>
      <c r="F7" s="275">
        <v>-700</v>
      </c>
    </row>
    <row r="8" spans="1:6" s="58" customFormat="1" x14ac:dyDescent="0.15">
      <c r="A8" s="304" t="s">
        <v>35</v>
      </c>
      <c r="B8" s="18" t="s">
        <v>190</v>
      </c>
      <c r="C8" s="18" t="s">
        <v>191</v>
      </c>
      <c r="D8" s="108">
        <f>SUM(D6:D7)</f>
        <v>12624</v>
      </c>
      <c r="E8" s="240">
        <f>SUM(E6:E7)</f>
        <v>11982</v>
      </c>
      <c r="F8" s="108">
        <f>SUM(F6:F7)</f>
        <v>12758</v>
      </c>
    </row>
    <row r="9" spans="1:6" s="79" customFormat="1" x14ac:dyDescent="0.15">
      <c r="A9" s="305"/>
      <c r="B9" s="16" t="s">
        <v>433</v>
      </c>
      <c r="C9" s="37" t="s">
        <v>451</v>
      </c>
      <c r="D9" s="117"/>
      <c r="E9" s="241"/>
      <c r="F9" s="117"/>
    </row>
    <row r="10" spans="1:6" x14ac:dyDescent="0.15">
      <c r="B10" s="12" t="s">
        <v>435</v>
      </c>
      <c r="C10" s="57" t="s">
        <v>453</v>
      </c>
      <c r="D10" s="42">
        <v>561</v>
      </c>
      <c r="E10" s="243">
        <v>-500</v>
      </c>
      <c r="F10" s="42">
        <v>-1449</v>
      </c>
    </row>
    <row r="11" spans="1:6" x14ac:dyDescent="0.15">
      <c r="B11" s="12" t="s">
        <v>434</v>
      </c>
      <c r="C11" s="12" t="s">
        <v>452</v>
      </c>
      <c r="D11" s="42">
        <v>1411</v>
      </c>
      <c r="E11" s="243">
        <v>-567</v>
      </c>
      <c r="F11" s="42">
        <v>-1896</v>
      </c>
    </row>
    <row r="12" spans="1:6" s="287" customFormat="1" x14ac:dyDescent="0.15">
      <c r="A12" s="60"/>
      <c r="B12" s="298" t="s">
        <v>436</v>
      </c>
      <c r="C12" s="297" t="s">
        <v>454</v>
      </c>
      <c r="D12" s="125">
        <v>-813</v>
      </c>
      <c r="E12" s="338">
        <v>402</v>
      </c>
      <c r="F12" s="125">
        <v>2602</v>
      </c>
    </row>
    <row r="13" spans="1:6" s="58" customFormat="1" x14ac:dyDescent="0.15">
      <c r="A13" s="304"/>
      <c r="B13" s="17" t="s">
        <v>6</v>
      </c>
      <c r="C13" s="18" t="s">
        <v>47</v>
      </c>
      <c r="D13" s="108">
        <f>SUM(D10:D12)</f>
        <v>1159</v>
      </c>
      <c r="E13" s="240">
        <f>SUM(E10:E12)</f>
        <v>-665</v>
      </c>
      <c r="F13" s="108">
        <f>SUM(F10:F12)</f>
        <v>-743</v>
      </c>
    </row>
    <row r="14" spans="1:6" x14ac:dyDescent="0.15">
      <c r="A14" s="60" t="s">
        <v>35</v>
      </c>
      <c r="B14" s="15" t="s">
        <v>286</v>
      </c>
      <c r="C14" s="15" t="s">
        <v>455</v>
      </c>
      <c r="D14" s="42">
        <v>-3161</v>
      </c>
      <c r="E14" s="243">
        <v>-3250</v>
      </c>
      <c r="F14" s="42">
        <v>-3017</v>
      </c>
    </row>
    <row r="15" spans="1:6" s="287" customFormat="1" x14ac:dyDescent="0.15">
      <c r="A15" s="60"/>
      <c r="B15" s="298" t="s">
        <v>437</v>
      </c>
      <c r="C15" s="298" t="s">
        <v>290</v>
      </c>
      <c r="D15" s="125">
        <v>-978</v>
      </c>
      <c r="E15" s="338">
        <v>-649</v>
      </c>
      <c r="F15" s="125">
        <v>-273</v>
      </c>
    </row>
    <row r="16" spans="1:6" x14ac:dyDescent="0.15">
      <c r="A16" s="60" t="s">
        <v>35</v>
      </c>
      <c r="B16" s="13" t="s">
        <v>8</v>
      </c>
      <c r="C16" s="13" t="s">
        <v>48</v>
      </c>
      <c r="D16" s="109">
        <f>D8+D13+D14+D15</f>
        <v>9644</v>
      </c>
      <c r="E16" s="242">
        <f>E8+E13+E14+E15</f>
        <v>7418</v>
      </c>
      <c r="F16" s="109">
        <f>F8+F13+F14+F15</f>
        <v>8725</v>
      </c>
    </row>
    <row r="17" spans="1:6" x14ac:dyDescent="0.15">
      <c r="B17" s="12"/>
      <c r="C17" s="12"/>
      <c r="D17" s="42"/>
      <c r="E17" s="243"/>
      <c r="F17" s="42"/>
    </row>
    <row r="18" spans="1:6" x14ac:dyDescent="0.15">
      <c r="B18" s="12" t="s">
        <v>223</v>
      </c>
      <c r="C18" s="12" t="s">
        <v>224</v>
      </c>
      <c r="D18" s="42">
        <v>-1264</v>
      </c>
      <c r="E18" s="243">
        <v>-1325</v>
      </c>
      <c r="F18" s="42">
        <v>-1145</v>
      </c>
    </row>
    <row r="19" spans="1:6" x14ac:dyDescent="0.15">
      <c r="B19" s="12" t="s">
        <v>9</v>
      </c>
      <c r="C19" s="49" t="s">
        <v>291</v>
      </c>
      <c r="D19" s="42">
        <v>-1193</v>
      </c>
      <c r="E19" s="243">
        <v>-850</v>
      </c>
      <c r="F19" s="42">
        <v>-1189</v>
      </c>
    </row>
    <row r="20" spans="1:6" s="287" customFormat="1" x14ac:dyDescent="0.15">
      <c r="A20" s="60"/>
      <c r="B20" s="298" t="s">
        <v>10</v>
      </c>
      <c r="C20" s="298" t="s">
        <v>49</v>
      </c>
      <c r="D20" s="125">
        <v>84</v>
      </c>
      <c r="E20" s="338">
        <v>63</v>
      </c>
      <c r="F20" s="125">
        <v>99</v>
      </c>
    </row>
    <row r="21" spans="1:6" x14ac:dyDescent="0.15">
      <c r="A21" s="60" t="s">
        <v>35</v>
      </c>
      <c r="B21" s="13" t="s">
        <v>11</v>
      </c>
      <c r="C21" s="13" t="s">
        <v>50</v>
      </c>
      <c r="D21" s="109">
        <f>SUM(D16:D20)</f>
        <v>7271</v>
      </c>
      <c r="E21" s="242">
        <f>SUM(E16:E20)</f>
        <v>5306</v>
      </c>
      <c r="F21" s="109">
        <f>SUM(F16:F20)</f>
        <v>6490</v>
      </c>
    </row>
    <row r="22" spans="1:6" x14ac:dyDescent="0.15">
      <c r="B22" s="12"/>
      <c r="C22" s="12"/>
      <c r="D22" s="42"/>
      <c r="E22" s="243"/>
      <c r="F22" s="42"/>
    </row>
    <row r="23" spans="1:6" s="58" customFormat="1" x14ac:dyDescent="0.15">
      <c r="A23" s="304"/>
      <c r="B23" s="17" t="s">
        <v>438</v>
      </c>
      <c r="C23" s="18" t="s">
        <v>456</v>
      </c>
      <c r="D23" s="108"/>
      <c r="E23" s="240"/>
      <c r="F23" s="108"/>
    </row>
    <row r="24" spans="1:6" x14ac:dyDescent="0.15">
      <c r="A24" s="60" t="s">
        <v>35</v>
      </c>
      <c r="B24" s="12" t="s">
        <v>13</v>
      </c>
      <c r="C24" s="12" t="s">
        <v>292</v>
      </c>
      <c r="D24" s="42">
        <v>-14872</v>
      </c>
      <c r="E24" s="243">
        <v>-983</v>
      </c>
      <c r="F24" s="42">
        <v>-484</v>
      </c>
    </row>
    <row r="25" spans="1:6" s="287" customFormat="1" x14ac:dyDescent="0.15">
      <c r="A25" s="60" t="s">
        <v>35</v>
      </c>
      <c r="B25" s="298" t="s">
        <v>439</v>
      </c>
      <c r="C25" s="298" t="s">
        <v>293</v>
      </c>
      <c r="D25" s="125">
        <v>-1863</v>
      </c>
      <c r="E25" s="338">
        <v>-1637</v>
      </c>
      <c r="F25" s="125">
        <v>-2254</v>
      </c>
    </row>
    <row r="26" spans="1:6" s="58" customFormat="1" x14ac:dyDescent="0.15">
      <c r="A26" s="304"/>
      <c r="B26" s="17" t="s">
        <v>440</v>
      </c>
      <c r="C26" s="18" t="s">
        <v>457</v>
      </c>
      <c r="D26" s="108">
        <f>SUM(D24:D25)</f>
        <v>-16735</v>
      </c>
      <c r="E26" s="240">
        <f>SUM(E24:E25)</f>
        <v>-2620</v>
      </c>
      <c r="F26" s="108">
        <f>SUM(F24:F25)</f>
        <v>-2738</v>
      </c>
    </row>
    <row r="27" spans="1:6" x14ac:dyDescent="0.15">
      <c r="B27" s="12"/>
      <c r="C27" s="12"/>
      <c r="D27" s="42"/>
      <c r="E27" s="243"/>
      <c r="F27" s="42"/>
    </row>
    <row r="28" spans="1:6" s="287" customFormat="1" x14ac:dyDescent="0.15">
      <c r="A28" s="60"/>
      <c r="B28" s="298" t="s">
        <v>14</v>
      </c>
      <c r="C28" s="298" t="s">
        <v>51</v>
      </c>
      <c r="D28" s="125">
        <v>17682</v>
      </c>
      <c r="E28" s="338">
        <v>-15</v>
      </c>
      <c r="F28" s="125">
        <v>1297</v>
      </c>
    </row>
    <row r="29" spans="1:6" s="310" customFormat="1" x14ac:dyDescent="0.15">
      <c r="A29" s="304"/>
      <c r="B29" s="339" t="s">
        <v>441</v>
      </c>
      <c r="C29" s="332" t="s">
        <v>458</v>
      </c>
      <c r="D29" s="313">
        <f>D26+D28</f>
        <v>947</v>
      </c>
      <c r="E29" s="340">
        <f>E26+E28</f>
        <v>-2635</v>
      </c>
      <c r="F29" s="313">
        <f>F26+F28</f>
        <v>-1441</v>
      </c>
    </row>
    <row r="30" spans="1:6" x14ac:dyDescent="0.15">
      <c r="A30" s="60" t="s">
        <v>35</v>
      </c>
      <c r="B30" s="13" t="s">
        <v>15</v>
      </c>
      <c r="C30" s="13" t="s">
        <v>52</v>
      </c>
      <c r="D30" s="109">
        <f>D21+D29</f>
        <v>8218</v>
      </c>
      <c r="E30" s="242">
        <f>E21+E29</f>
        <v>2671</v>
      </c>
      <c r="F30" s="109">
        <f>F21+F29</f>
        <v>5049</v>
      </c>
    </row>
    <row r="31" spans="1:6" x14ac:dyDescent="0.15">
      <c r="B31" s="12"/>
      <c r="C31" s="12"/>
      <c r="D31" s="42"/>
      <c r="E31" s="243"/>
      <c r="F31" s="42"/>
    </row>
    <row r="32" spans="1:6" s="287" customFormat="1" x14ac:dyDescent="0.15">
      <c r="A32" s="60"/>
      <c r="B32" s="298" t="s">
        <v>442</v>
      </c>
      <c r="C32" s="298" t="s">
        <v>459</v>
      </c>
      <c r="D32" s="125">
        <v>-2997</v>
      </c>
      <c r="E32" s="338">
        <v>-2896</v>
      </c>
      <c r="F32" s="125">
        <v>-2656</v>
      </c>
    </row>
    <row r="33" spans="1:6" x14ac:dyDescent="0.15">
      <c r="A33" s="60" t="s">
        <v>35</v>
      </c>
      <c r="B33" s="18" t="s">
        <v>524</v>
      </c>
      <c r="C33" s="18" t="s">
        <v>522</v>
      </c>
      <c r="D33" s="109">
        <f>D30+D32</f>
        <v>5221</v>
      </c>
      <c r="E33" s="242">
        <f>E30+E32</f>
        <v>-225</v>
      </c>
      <c r="F33" s="109">
        <f>F30+F32</f>
        <v>2393</v>
      </c>
    </row>
    <row r="34" spans="1:6" x14ac:dyDescent="0.15">
      <c r="B34" s="13"/>
      <c r="C34" s="13"/>
      <c r="D34" s="14"/>
      <c r="E34" s="246"/>
      <c r="F34" s="14"/>
    </row>
    <row r="35" spans="1:6" s="287" customFormat="1" ht="15" x14ac:dyDescent="0.15">
      <c r="A35" s="60"/>
      <c r="B35" s="318" t="s">
        <v>664</v>
      </c>
      <c r="C35" s="318" t="s">
        <v>663</v>
      </c>
      <c r="D35" s="125">
        <v>468</v>
      </c>
      <c r="E35" s="338">
        <v>1109</v>
      </c>
      <c r="F35" s="125">
        <v>726</v>
      </c>
    </row>
    <row r="36" spans="1:6" x14ac:dyDescent="0.15">
      <c r="A36" s="60" t="s">
        <v>35</v>
      </c>
      <c r="B36" s="13" t="s">
        <v>17</v>
      </c>
      <c r="C36" s="13" t="s">
        <v>54</v>
      </c>
      <c r="D36" s="109">
        <f>D33+D35</f>
        <v>5689</v>
      </c>
      <c r="E36" s="242">
        <f>E33+E35</f>
        <v>884</v>
      </c>
      <c r="F36" s="109">
        <f>F33+F35</f>
        <v>3119</v>
      </c>
    </row>
    <row r="37" spans="1:6" x14ac:dyDescent="0.15">
      <c r="B37" s="13"/>
      <c r="C37" s="13"/>
      <c r="D37" s="109"/>
      <c r="E37" s="242"/>
      <c r="F37" s="109"/>
    </row>
    <row r="38" spans="1:6" x14ac:dyDescent="0.15">
      <c r="B38" s="17" t="s">
        <v>443</v>
      </c>
      <c r="C38" s="17" t="s">
        <v>55</v>
      </c>
      <c r="D38" s="109">
        <v>-36648</v>
      </c>
      <c r="E38" s="242">
        <v>-34406</v>
      </c>
      <c r="F38" s="109">
        <v>-40430</v>
      </c>
    </row>
    <row r="39" spans="1:6" x14ac:dyDescent="0.15">
      <c r="B39" s="16" t="s">
        <v>17</v>
      </c>
      <c r="C39" s="16" t="s">
        <v>54</v>
      </c>
      <c r="D39" s="117">
        <v>5689</v>
      </c>
      <c r="E39" s="241">
        <v>884</v>
      </c>
      <c r="F39" s="117">
        <v>3119</v>
      </c>
    </row>
    <row r="40" spans="1:6" x14ac:dyDescent="0.15">
      <c r="B40" s="37" t="s">
        <v>295</v>
      </c>
      <c r="C40" s="37" t="s">
        <v>56</v>
      </c>
      <c r="D40" s="118">
        <v>-1847</v>
      </c>
      <c r="E40" s="244">
        <v>-3505</v>
      </c>
      <c r="F40" s="118">
        <v>695</v>
      </c>
    </row>
    <row r="41" spans="1:6" s="287" customFormat="1" x14ac:dyDescent="0.15">
      <c r="A41" s="60"/>
      <c r="B41" s="318" t="s">
        <v>19</v>
      </c>
      <c r="C41" s="318" t="s">
        <v>57</v>
      </c>
      <c r="D41" s="309">
        <v>-121</v>
      </c>
      <c r="E41" s="326">
        <v>379</v>
      </c>
      <c r="F41" s="309">
        <v>2210</v>
      </c>
    </row>
    <row r="42" spans="1:6" ht="15" x14ac:dyDescent="0.15">
      <c r="B42" s="18" t="s">
        <v>444</v>
      </c>
      <c r="C42" s="18" t="s">
        <v>58</v>
      </c>
      <c r="D42" s="109">
        <f>SUM(D38:D41)</f>
        <v>-32927</v>
      </c>
      <c r="E42" s="285" t="s">
        <v>661</v>
      </c>
      <c r="F42" s="231" t="s">
        <v>662</v>
      </c>
    </row>
    <row r="43" spans="1:6" x14ac:dyDescent="0.15">
      <c r="B43" s="16"/>
      <c r="C43" s="16"/>
      <c r="D43" s="16"/>
      <c r="E43" s="16"/>
      <c r="F43" s="16"/>
    </row>
    <row r="45" spans="1:6" ht="15" x14ac:dyDescent="0.15">
      <c r="B45" s="262" t="s">
        <v>675</v>
      </c>
      <c r="C45" s="262" t="s">
        <v>665</v>
      </c>
    </row>
    <row r="46" spans="1:6" ht="28" x14ac:dyDescent="0.15">
      <c r="B46" s="262" t="s">
        <v>676</v>
      </c>
      <c r="C46" s="262" t="s">
        <v>666</v>
      </c>
    </row>
    <row r="47" spans="1:6" s="91" customFormat="1" x14ac:dyDescent="0.15">
      <c r="A47" s="307"/>
      <c r="C47" s="286"/>
    </row>
  </sheetData>
  <phoneticPr fontId="0" type="noConversion"/>
  <pageMargins left="0.75" right="0.75" top="1" bottom="1" header="0.5" footer="0.5"/>
  <pageSetup paperSize="9" scale="73" orientation="landscape" r:id="rId1"/>
  <headerFooter alignWithMargins="0"/>
  <ignoredErrors>
    <ignoredError sqref="D3:F3 E42:F4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I34"/>
  <sheetViews>
    <sheetView showGridLines="0" workbookViewId="0">
      <selection activeCell="E33" sqref="E33"/>
    </sheetView>
  </sheetViews>
  <sheetFormatPr baseColWidth="10" defaultColWidth="8.83203125" defaultRowHeight="13" x14ac:dyDescent="0.15"/>
  <cols>
    <col min="1" max="1" width="46.6640625" style="91" customWidth="1"/>
    <col min="2" max="2" width="45.5" style="91" customWidth="1"/>
    <col min="3" max="8" width="12.33203125" customWidth="1"/>
    <col min="9" max="9" width="9.5" bestFit="1" customWidth="1"/>
  </cols>
  <sheetData>
    <row r="1" spans="1:9" s="188" customFormat="1" ht="18" x14ac:dyDescent="0.2">
      <c r="A1" s="187" t="s">
        <v>150</v>
      </c>
      <c r="B1" s="187" t="s">
        <v>326</v>
      </c>
    </row>
    <row r="2" spans="1:9" s="91" customFormat="1" x14ac:dyDescent="0.15"/>
    <row r="3" spans="1:9" s="190" customFormat="1" x14ac:dyDescent="0.15">
      <c r="A3" s="189"/>
      <c r="B3" s="189"/>
      <c r="C3" s="349" t="s">
        <v>613</v>
      </c>
      <c r="D3" s="349"/>
      <c r="E3" s="349">
        <v>2011</v>
      </c>
      <c r="F3" s="349"/>
      <c r="G3" s="349">
        <v>2010</v>
      </c>
      <c r="H3" s="349"/>
    </row>
    <row r="4" spans="1:9" s="190" customFormat="1" ht="15" x14ac:dyDescent="0.15">
      <c r="A4" s="209"/>
      <c r="B4" s="209"/>
      <c r="C4" s="210" t="s">
        <v>151</v>
      </c>
      <c r="D4" s="210" t="s">
        <v>477</v>
      </c>
      <c r="E4" s="210" t="s">
        <v>151</v>
      </c>
      <c r="F4" s="210" t="s">
        <v>477</v>
      </c>
      <c r="G4" s="210" t="s">
        <v>151</v>
      </c>
      <c r="H4" s="210" t="s">
        <v>477</v>
      </c>
    </row>
    <row r="5" spans="1:9" s="170" customFormat="1" x14ac:dyDescent="0.15">
      <c r="A5" s="223" t="s">
        <v>646</v>
      </c>
      <c r="B5" s="223" t="s">
        <v>647</v>
      </c>
      <c r="C5" s="211">
        <v>85408</v>
      </c>
      <c r="D5" s="211">
        <v>9815</v>
      </c>
      <c r="E5" s="211">
        <v>81337</v>
      </c>
      <c r="F5" s="211">
        <v>9013</v>
      </c>
      <c r="G5" s="211">
        <v>82731</v>
      </c>
      <c r="H5" s="211">
        <v>8679</v>
      </c>
      <c r="I5" s="191"/>
    </row>
    <row r="6" spans="1:9" s="170" customFormat="1" x14ac:dyDescent="0.15">
      <c r="A6" s="209" t="s">
        <v>354</v>
      </c>
      <c r="B6" s="209" t="s">
        <v>360</v>
      </c>
      <c r="C6" s="211">
        <v>6012</v>
      </c>
      <c r="D6" s="211">
        <v>691</v>
      </c>
      <c r="E6" s="211">
        <v>2299</v>
      </c>
      <c r="F6" s="211">
        <v>255</v>
      </c>
      <c r="G6" s="211">
        <v>7793</v>
      </c>
      <c r="H6" s="211">
        <v>818</v>
      </c>
      <c r="I6" s="191"/>
    </row>
    <row r="7" spans="1:9" s="170" customFormat="1" ht="15" x14ac:dyDescent="0.15">
      <c r="A7" s="223" t="s">
        <v>650</v>
      </c>
      <c r="B7" s="223" t="s">
        <v>655</v>
      </c>
      <c r="C7" s="211">
        <v>8646</v>
      </c>
      <c r="D7" s="211">
        <v>994</v>
      </c>
      <c r="E7" s="211">
        <v>7738</v>
      </c>
      <c r="F7" s="211">
        <v>858</v>
      </c>
      <c r="G7" s="211">
        <v>8495</v>
      </c>
      <c r="H7" s="211">
        <v>891</v>
      </c>
      <c r="I7" s="191"/>
    </row>
    <row r="8" spans="1:9" s="170" customFormat="1" x14ac:dyDescent="0.15">
      <c r="A8" s="209" t="s">
        <v>23</v>
      </c>
      <c r="B8" s="209" t="s">
        <v>71</v>
      </c>
      <c r="C8" s="211">
        <v>7</v>
      </c>
      <c r="D8" s="211"/>
      <c r="E8" s="211">
        <v>3</v>
      </c>
      <c r="F8" s="211"/>
      <c r="G8" s="211">
        <v>9</v>
      </c>
      <c r="H8" s="211"/>
      <c r="I8" s="191"/>
    </row>
    <row r="9" spans="1:9" s="170" customFormat="1" ht="15" x14ac:dyDescent="0.15">
      <c r="A9" s="209" t="s">
        <v>356</v>
      </c>
      <c r="B9" s="209" t="s">
        <v>361</v>
      </c>
      <c r="C9" s="211">
        <v>10</v>
      </c>
      <c r="D9" s="211"/>
      <c r="E9" s="211">
        <v>10</v>
      </c>
      <c r="F9" s="211"/>
      <c r="G9" s="211">
        <v>10</v>
      </c>
      <c r="H9" s="211"/>
      <c r="I9" s="191"/>
    </row>
    <row r="10" spans="1:9" s="170" customFormat="1" x14ac:dyDescent="0.15">
      <c r="A10" s="209" t="s">
        <v>152</v>
      </c>
      <c r="B10" s="209" t="s">
        <v>161</v>
      </c>
      <c r="C10" s="211">
        <v>4748</v>
      </c>
      <c r="D10" s="211">
        <v>546</v>
      </c>
      <c r="E10" s="211">
        <v>974</v>
      </c>
      <c r="F10" s="211">
        <v>108</v>
      </c>
      <c r="G10" s="211">
        <v>6623</v>
      </c>
      <c r="H10" s="211">
        <v>695</v>
      </c>
      <c r="I10" s="191"/>
    </row>
    <row r="11" spans="1:9" s="170" customFormat="1" ht="15" x14ac:dyDescent="0.15">
      <c r="A11" s="223" t="s">
        <v>649</v>
      </c>
      <c r="B11" s="223" t="s">
        <v>656</v>
      </c>
      <c r="C11" s="211">
        <v>7382</v>
      </c>
      <c r="D11" s="211">
        <v>849</v>
      </c>
      <c r="E11" s="211">
        <v>6413</v>
      </c>
      <c r="F11" s="211">
        <v>711</v>
      </c>
      <c r="G11" s="211">
        <v>7325</v>
      </c>
      <c r="H11" s="211">
        <v>768</v>
      </c>
      <c r="I11" s="191"/>
    </row>
    <row r="12" spans="1:9" s="170" customFormat="1" x14ac:dyDescent="0.15">
      <c r="A12" s="209" t="s">
        <v>153</v>
      </c>
      <c r="B12" s="209" t="s">
        <v>362</v>
      </c>
      <c r="C12" s="211">
        <v>5000</v>
      </c>
      <c r="D12" s="211">
        <v>575</v>
      </c>
      <c r="E12" s="211">
        <v>607</v>
      </c>
      <c r="F12" s="211">
        <v>68</v>
      </c>
      <c r="G12" s="211">
        <v>5592</v>
      </c>
      <c r="H12" s="211">
        <v>587</v>
      </c>
      <c r="I12" s="191"/>
    </row>
    <row r="13" spans="1:9" s="170" customFormat="1" ht="15" x14ac:dyDescent="0.15">
      <c r="A13" s="223" t="s">
        <v>648</v>
      </c>
      <c r="B13" s="223" t="s">
        <v>654</v>
      </c>
      <c r="C13" s="211">
        <v>7257</v>
      </c>
      <c r="D13" s="211">
        <v>834</v>
      </c>
      <c r="E13" s="211">
        <v>5678</v>
      </c>
      <c r="F13" s="211">
        <v>629</v>
      </c>
      <c r="G13" s="211">
        <v>6113</v>
      </c>
      <c r="H13" s="211">
        <v>641</v>
      </c>
      <c r="I13" s="191"/>
    </row>
    <row r="14" spans="1:9" s="170" customFormat="1" x14ac:dyDescent="0.15">
      <c r="A14" s="209" t="s">
        <v>154</v>
      </c>
      <c r="B14" s="209" t="s">
        <v>162</v>
      </c>
      <c r="C14" s="222" t="s">
        <v>594</v>
      </c>
      <c r="D14" s="212"/>
      <c r="E14" s="222" t="s">
        <v>476</v>
      </c>
      <c r="F14" s="212"/>
      <c r="G14" s="212" t="s">
        <v>188</v>
      </c>
      <c r="H14" s="212"/>
      <c r="I14" s="192"/>
    </row>
    <row r="15" spans="1:9" s="170" customFormat="1" ht="15" x14ac:dyDescent="0.15">
      <c r="A15" s="223" t="s">
        <v>651</v>
      </c>
      <c r="B15" s="223" t="s">
        <v>653</v>
      </c>
      <c r="C15" s="222" t="s">
        <v>597</v>
      </c>
      <c r="D15" s="212"/>
      <c r="E15" s="222" t="s">
        <v>596</v>
      </c>
      <c r="F15" s="212"/>
      <c r="G15" s="222" t="s">
        <v>595</v>
      </c>
      <c r="H15" s="212"/>
    </row>
    <row r="16" spans="1:9" s="170" customFormat="1" ht="15.75" customHeight="1" x14ac:dyDescent="0.15">
      <c r="A16" s="209" t="s">
        <v>155</v>
      </c>
      <c r="B16" s="209" t="s">
        <v>163</v>
      </c>
      <c r="C16" s="221" t="s">
        <v>600</v>
      </c>
      <c r="D16" s="213"/>
      <c r="E16" s="221" t="s">
        <v>599</v>
      </c>
      <c r="F16" s="213"/>
      <c r="G16" s="221" t="s">
        <v>598</v>
      </c>
      <c r="H16" s="213"/>
    </row>
    <row r="17" spans="1:9" s="170" customFormat="1" ht="15" x14ac:dyDescent="0.15">
      <c r="A17" s="209" t="s">
        <v>355</v>
      </c>
      <c r="B17" s="209" t="s">
        <v>363</v>
      </c>
      <c r="C17" s="221" t="s">
        <v>602</v>
      </c>
      <c r="D17" s="213"/>
      <c r="E17" s="221" t="s">
        <v>601</v>
      </c>
      <c r="F17" s="213"/>
      <c r="G17" s="221" t="s">
        <v>475</v>
      </c>
      <c r="H17" s="213"/>
    </row>
    <row r="18" spans="1:9" s="170" customFormat="1" ht="14.25" customHeight="1" x14ac:dyDescent="0.15">
      <c r="A18" s="209" t="s">
        <v>156</v>
      </c>
      <c r="B18" s="209" t="s">
        <v>164</v>
      </c>
      <c r="C18" s="211">
        <v>-16735</v>
      </c>
      <c r="D18" s="211">
        <v>-1923</v>
      </c>
      <c r="E18" s="211">
        <v>-2620</v>
      </c>
      <c r="F18" s="211">
        <v>-290</v>
      </c>
      <c r="G18" s="211">
        <v>-2738</v>
      </c>
      <c r="H18" s="211">
        <v>-287</v>
      </c>
      <c r="I18" s="191"/>
    </row>
    <row r="19" spans="1:9" s="170" customFormat="1" ht="14.25" customHeight="1" x14ac:dyDescent="0.15">
      <c r="A19" s="223" t="s">
        <v>604</v>
      </c>
      <c r="B19" s="223" t="s">
        <v>603</v>
      </c>
      <c r="C19" s="211">
        <v>17682</v>
      </c>
      <c r="D19" s="211">
        <v>2032</v>
      </c>
      <c r="E19" s="211">
        <v>-15</v>
      </c>
      <c r="F19" s="211">
        <v>-2</v>
      </c>
      <c r="G19" s="211">
        <v>1297</v>
      </c>
      <c r="H19" s="211">
        <v>136</v>
      </c>
      <c r="I19" s="191"/>
    </row>
    <row r="20" spans="1:9" s="170" customFormat="1" x14ac:dyDescent="0.15">
      <c r="A20" s="209" t="s">
        <v>157</v>
      </c>
      <c r="B20" s="209" t="s">
        <v>165</v>
      </c>
      <c r="C20" s="211">
        <v>60164</v>
      </c>
      <c r="D20" s="211">
        <v>6989</v>
      </c>
      <c r="E20" s="211">
        <v>61291</v>
      </c>
      <c r="F20" s="211">
        <v>6857</v>
      </c>
      <c r="G20" s="211">
        <v>67821</v>
      </c>
      <c r="H20" s="211">
        <v>7538</v>
      </c>
      <c r="I20" s="191"/>
    </row>
    <row r="21" spans="1:9" s="170" customFormat="1" x14ac:dyDescent="0.15">
      <c r="A21" s="209" t="s">
        <v>22</v>
      </c>
      <c r="B21" s="209" t="s">
        <v>69</v>
      </c>
      <c r="C21" s="211">
        <v>7</v>
      </c>
      <c r="D21" s="211"/>
      <c r="E21" s="211">
        <v>4</v>
      </c>
      <c r="F21" s="211"/>
      <c r="G21" s="211">
        <v>8</v>
      </c>
      <c r="H21" s="211"/>
      <c r="I21" s="191"/>
    </row>
    <row r="22" spans="1:9" s="170" customFormat="1" ht="15" x14ac:dyDescent="0.15">
      <c r="A22" s="223" t="s">
        <v>652</v>
      </c>
      <c r="B22" s="209" t="s">
        <v>364</v>
      </c>
      <c r="C22" s="211">
        <v>10</v>
      </c>
      <c r="D22" s="211"/>
      <c r="E22" s="211">
        <v>9</v>
      </c>
      <c r="F22" s="211"/>
      <c r="G22" s="211">
        <v>9</v>
      </c>
      <c r="H22" s="211"/>
      <c r="I22" s="191"/>
    </row>
    <row r="23" spans="1:9" s="170" customFormat="1" x14ac:dyDescent="0.15">
      <c r="A23" s="209" t="s">
        <v>158</v>
      </c>
      <c r="B23" s="209" t="s">
        <v>70</v>
      </c>
      <c r="C23" s="214">
        <v>8</v>
      </c>
      <c r="D23" s="214"/>
      <c r="E23" s="214">
        <v>1</v>
      </c>
      <c r="F23" s="214"/>
      <c r="G23" s="214">
        <v>8</v>
      </c>
      <c r="H23" s="214"/>
    </row>
    <row r="24" spans="1:9" s="170" customFormat="1" ht="15" x14ac:dyDescent="0.15">
      <c r="A24" s="209" t="s">
        <v>357</v>
      </c>
      <c r="B24" s="209" t="s">
        <v>365</v>
      </c>
      <c r="C24" s="214">
        <v>12</v>
      </c>
      <c r="D24" s="214"/>
      <c r="E24" s="214">
        <v>9</v>
      </c>
      <c r="F24" s="214"/>
      <c r="G24" s="214">
        <v>9</v>
      </c>
      <c r="H24" s="214"/>
    </row>
    <row r="25" spans="1:9" s="170" customFormat="1" x14ac:dyDescent="0.15">
      <c r="A25" s="209" t="s">
        <v>159</v>
      </c>
      <c r="B25" s="209" t="s">
        <v>166</v>
      </c>
      <c r="C25" s="221" t="s">
        <v>605</v>
      </c>
      <c r="D25" s="213"/>
      <c r="E25" s="221" t="s">
        <v>178</v>
      </c>
      <c r="F25" s="213"/>
      <c r="G25" s="213" t="s">
        <v>189</v>
      </c>
      <c r="H25" s="213"/>
    </row>
    <row r="26" spans="1:9" s="170" customFormat="1" x14ac:dyDescent="0.15">
      <c r="A26" s="223" t="s">
        <v>640</v>
      </c>
      <c r="B26" s="223" t="s">
        <v>606</v>
      </c>
      <c r="C26" s="221" t="s">
        <v>607</v>
      </c>
      <c r="D26" s="213"/>
      <c r="E26" s="221" t="s">
        <v>608</v>
      </c>
      <c r="F26" s="213"/>
      <c r="G26" s="221" t="s">
        <v>607</v>
      </c>
      <c r="H26" s="213"/>
    </row>
    <row r="27" spans="1:9" s="170" customFormat="1" ht="15" x14ac:dyDescent="0.15">
      <c r="A27" s="209" t="s">
        <v>160</v>
      </c>
      <c r="B27" s="209" t="s">
        <v>167</v>
      </c>
      <c r="C27" s="215">
        <v>33775</v>
      </c>
      <c r="D27" s="211"/>
      <c r="E27" s="263" t="s">
        <v>615</v>
      </c>
      <c r="F27" s="211"/>
      <c r="G27" s="263" t="s">
        <v>617</v>
      </c>
      <c r="H27" s="211"/>
    </row>
    <row r="28" spans="1:9" s="170" customFormat="1" ht="15" x14ac:dyDescent="0.15">
      <c r="A28" s="223" t="s">
        <v>610</v>
      </c>
      <c r="B28" s="223" t="s">
        <v>609</v>
      </c>
      <c r="C28" s="215">
        <v>35701</v>
      </c>
      <c r="D28" s="211"/>
      <c r="E28" s="263" t="s">
        <v>616</v>
      </c>
      <c r="F28" s="211"/>
      <c r="G28" s="263" t="s">
        <v>618</v>
      </c>
      <c r="H28" s="211"/>
    </row>
    <row r="29" spans="1:9" s="170" customFormat="1" x14ac:dyDescent="0.15">
      <c r="A29" s="190"/>
      <c r="B29" s="190"/>
    </row>
    <row r="30" spans="1:9" s="170" customFormat="1" ht="15" x14ac:dyDescent="0.15">
      <c r="A30" s="193" t="s">
        <v>358</v>
      </c>
      <c r="B30" s="193" t="s">
        <v>366</v>
      </c>
    </row>
    <row r="31" spans="1:9" s="170" customFormat="1" ht="28" x14ac:dyDescent="0.15">
      <c r="A31" s="193" t="s">
        <v>612</v>
      </c>
      <c r="B31" s="193" t="s">
        <v>611</v>
      </c>
      <c r="D31" s="194"/>
      <c r="F31" s="194"/>
      <c r="H31" s="194"/>
    </row>
    <row r="32" spans="1:9" s="170" customFormat="1" ht="15" x14ac:dyDescent="0.15">
      <c r="A32" s="193" t="s">
        <v>359</v>
      </c>
      <c r="B32" s="193" t="s">
        <v>367</v>
      </c>
      <c r="D32" s="194"/>
      <c r="F32" s="194"/>
      <c r="H32" s="194"/>
    </row>
    <row r="33" spans="1:8" ht="41" x14ac:dyDescent="0.15">
      <c r="A33" s="193" t="s">
        <v>677</v>
      </c>
      <c r="B33" s="193" t="s">
        <v>614</v>
      </c>
      <c r="D33" s="157"/>
      <c r="F33" s="157"/>
      <c r="H33" s="157"/>
    </row>
    <row r="34" spans="1:8" ht="41" x14ac:dyDescent="0.15">
      <c r="A34" s="193" t="s">
        <v>678</v>
      </c>
      <c r="B34" s="193" t="s">
        <v>619</v>
      </c>
    </row>
  </sheetData>
  <mergeCells count="3">
    <mergeCell ref="G3:H3"/>
    <mergeCell ref="E3:F3"/>
    <mergeCell ref="C3:D3"/>
  </mergeCells>
  <phoneticPr fontId="17" type="noConversion"/>
  <pageMargins left="0.75" right="0.75" top="1" bottom="1" header="0.5" footer="0.5"/>
  <pageSetup paperSize="9" scale="80" orientation="landscape" r:id="rId1"/>
  <headerFooter alignWithMargins="0"/>
  <ignoredErrors>
    <ignoredError sqref="E27:E28 G27:G2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AK112"/>
  <sheetViews>
    <sheetView showGridLines="0" topLeftCell="B1" workbookViewId="0">
      <selection activeCell="B36" sqref="B36"/>
    </sheetView>
  </sheetViews>
  <sheetFormatPr baseColWidth="10" defaultColWidth="8.83203125" defaultRowHeight="13" x14ac:dyDescent="0.15"/>
  <cols>
    <col min="1" max="1" width="3.5" customWidth="1"/>
    <col min="2" max="2" width="46.5" style="61" customWidth="1"/>
    <col min="3" max="3" width="49.83203125" style="61" customWidth="1"/>
    <col min="4" max="7" width="12.5" style="61" customWidth="1"/>
    <col min="8" max="8" width="12.5" customWidth="1"/>
    <col min="10" max="10" width="11.5" bestFit="1" customWidth="1"/>
    <col min="11" max="11" width="10.1640625" bestFit="1" customWidth="1"/>
    <col min="12" max="12" width="11.5" bestFit="1" customWidth="1"/>
    <col min="13" max="13" width="15.6640625" bestFit="1" customWidth="1"/>
  </cols>
  <sheetData>
    <row r="1" spans="1:37" s="2" customFormat="1" ht="18" x14ac:dyDescent="0.2">
      <c r="A1" s="15"/>
      <c r="B1" s="72" t="s">
        <v>141</v>
      </c>
      <c r="C1" s="72" t="s">
        <v>142</v>
      </c>
      <c r="D1" s="72"/>
      <c r="E1" s="72"/>
      <c r="F1" s="72"/>
      <c r="G1" s="72"/>
      <c r="H1" s="64"/>
      <c r="I1" s="9"/>
      <c r="J1" s="9"/>
      <c r="K1" s="9"/>
      <c r="L1" s="9"/>
      <c r="M1" s="9"/>
      <c r="N1" s="9"/>
    </row>
    <row r="2" spans="1:37" s="2" customFormat="1" x14ac:dyDescent="0.15">
      <c r="A2" s="15"/>
      <c r="B2" s="71"/>
      <c r="H2" s="15"/>
      <c r="I2" s="9"/>
      <c r="J2" s="9"/>
      <c r="K2" s="9"/>
      <c r="L2" s="9"/>
      <c r="M2" s="9"/>
      <c r="N2" s="9"/>
      <c r="V2" s="15"/>
      <c r="W2" s="15"/>
    </row>
    <row r="3" spans="1:37" s="5" customFormat="1" ht="26" x14ac:dyDescent="0.15">
      <c r="A3" s="57"/>
      <c r="B3" s="216" t="s">
        <v>335</v>
      </c>
      <c r="C3" s="216" t="s">
        <v>340</v>
      </c>
      <c r="H3" s="57"/>
      <c r="I3" s="130"/>
      <c r="J3" s="130"/>
      <c r="K3" s="130"/>
      <c r="L3" s="130"/>
      <c r="M3" s="130"/>
      <c r="N3" s="130"/>
      <c r="V3" s="57"/>
      <c r="W3" s="57"/>
    </row>
    <row r="4" spans="1:37" ht="17.25" customHeight="1" x14ac:dyDescent="0.15">
      <c r="A4" s="66"/>
      <c r="B4" s="73" t="s">
        <v>336</v>
      </c>
      <c r="C4" s="73" t="s">
        <v>341</v>
      </c>
      <c r="D4" s="97" t="s">
        <v>593</v>
      </c>
      <c r="E4" s="97" t="s">
        <v>478</v>
      </c>
      <c r="F4" s="97">
        <v>2010</v>
      </c>
      <c r="G4" s="97">
        <v>2009</v>
      </c>
      <c r="H4" s="97">
        <v>2008</v>
      </c>
      <c r="I4" s="70"/>
      <c r="J4" s="70"/>
      <c r="K4" s="70"/>
      <c r="L4" s="70"/>
      <c r="M4" s="70"/>
      <c r="N4" s="70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s="58" customFormat="1" x14ac:dyDescent="0.15">
      <c r="A5" s="179" t="s">
        <v>35</v>
      </c>
      <c r="B5" s="74" t="s">
        <v>120</v>
      </c>
      <c r="C5" s="74" t="s">
        <v>131</v>
      </c>
      <c r="D5" s="74"/>
      <c r="E5" s="74"/>
      <c r="F5" s="74"/>
      <c r="G5" s="74"/>
      <c r="H5" s="180"/>
      <c r="I5" s="131"/>
      <c r="J5" s="181"/>
      <c r="K5" s="181"/>
      <c r="L5" s="181"/>
      <c r="M5" s="181"/>
      <c r="N5" s="18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</row>
    <row r="6" spans="1:37" x14ac:dyDescent="0.15">
      <c r="A6" s="66"/>
      <c r="B6" s="67" t="s">
        <v>121</v>
      </c>
      <c r="C6" s="67" t="s">
        <v>132</v>
      </c>
      <c r="D6" s="68">
        <v>7.06</v>
      </c>
      <c r="E6" s="68">
        <v>0.78</v>
      </c>
      <c r="F6" s="68">
        <v>7.9</v>
      </c>
      <c r="G6" s="68">
        <v>6.78</v>
      </c>
      <c r="H6" s="68">
        <v>7.94</v>
      </c>
      <c r="I6" s="33"/>
      <c r="J6" s="33"/>
      <c r="K6" s="33"/>
      <c r="L6" s="33"/>
      <c r="M6" s="68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ht="15.75" customHeight="1" x14ac:dyDescent="0.15">
      <c r="A7" s="66"/>
      <c r="B7" s="265" t="s">
        <v>625</v>
      </c>
      <c r="C7" s="265" t="s">
        <v>624</v>
      </c>
      <c r="D7" s="68">
        <v>10.27</v>
      </c>
      <c r="E7" s="68">
        <v>8</v>
      </c>
      <c r="F7" s="68">
        <v>8.65</v>
      </c>
      <c r="G7" s="68">
        <v>8.32</v>
      </c>
      <c r="H7" s="68">
        <v>7.94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15">
      <c r="A8" s="66"/>
      <c r="B8" s="67" t="s">
        <v>122</v>
      </c>
      <c r="C8" s="67" t="s">
        <v>133</v>
      </c>
      <c r="D8" s="68">
        <v>7.06</v>
      </c>
      <c r="E8" s="68">
        <v>0.78</v>
      </c>
      <c r="F8" s="68">
        <v>7.9</v>
      </c>
      <c r="G8" s="68">
        <v>6.78</v>
      </c>
      <c r="H8" s="68">
        <v>7.94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15">
      <c r="A9" s="66" t="s">
        <v>35</v>
      </c>
      <c r="B9" s="74" t="s">
        <v>123</v>
      </c>
      <c r="C9" s="74" t="s">
        <v>134</v>
      </c>
      <c r="D9" s="74"/>
      <c r="E9" s="74"/>
      <c r="F9" s="74"/>
      <c r="G9" s="74"/>
      <c r="H9" s="68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15">
      <c r="A10" s="66"/>
      <c r="B10" s="67" t="s">
        <v>124</v>
      </c>
      <c r="C10" s="67" t="s">
        <v>135</v>
      </c>
      <c r="D10" s="184">
        <v>116.77</v>
      </c>
      <c r="E10" s="184">
        <v>95.8</v>
      </c>
      <c r="F10" s="184">
        <v>100.2</v>
      </c>
      <c r="G10" s="143">
        <v>83.18</v>
      </c>
      <c r="H10" s="68">
        <v>84.76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15">
      <c r="A11" s="66"/>
      <c r="B11" s="67" t="s">
        <v>125</v>
      </c>
      <c r="C11" s="67" t="s">
        <v>136</v>
      </c>
      <c r="D11" s="185">
        <v>141</v>
      </c>
      <c r="E11" s="185">
        <v>102</v>
      </c>
      <c r="F11" s="185">
        <v>106.2</v>
      </c>
      <c r="G11" s="142">
        <v>95.45</v>
      </c>
      <c r="H11" s="68">
        <v>66.75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ht="15" x14ac:dyDescent="0.15">
      <c r="A12" s="66"/>
      <c r="B12" s="225" t="s">
        <v>627</v>
      </c>
      <c r="C12" s="225" t="s">
        <v>626</v>
      </c>
      <c r="D12" s="142">
        <v>10.35</v>
      </c>
      <c r="E12" s="142">
        <v>7.55</v>
      </c>
      <c r="F12" s="142">
        <v>9.24</v>
      </c>
      <c r="G12" s="142">
        <v>16.36</v>
      </c>
      <c r="H12" s="68">
        <v>5.42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ht="15" x14ac:dyDescent="0.15">
      <c r="A13" s="66"/>
      <c r="B13" s="67" t="s">
        <v>126</v>
      </c>
      <c r="C13" s="67" t="s">
        <v>53</v>
      </c>
      <c r="D13" s="224" t="s">
        <v>620</v>
      </c>
      <c r="E13" s="264">
        <v>4.2</v>
      </c>
      <c r="F13" s="158">
        <v>4</v>
      </c>
      <c r="G13" s="158">
        <v>3.7</v>
      </c>
      <c r="H13" s="68">
        <v>3.5</v>
      </c>
      <c r="I13" s="148"/>
      <c r="J13" s="148"/>
      <c r="K13" s="148"/>
      <c r="L13" s="148"/>
      <c r="M13" s="150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ht="15" x14ac:dyDescent="0.15">
      <c r="A14" s="66"/>
      <c r="B14" s="67" t="s">
        <v>337</v>
      </c>
      <c r="C14" s="67" t="s">
        <v>342</v>
      </c>
      <c r="D14" s="145">
        <v>3</v>
      </c>
      <c r="E14" s="145">
        <v>4</v>
      </c>
      <c r="F14" s="145">
        <v>4</v>
      </c>
      <c r="G14" s="145">
        <v>5</v>
      </c>
      <c r="H14" s="145">
        <v>6</v>
      </c>
      <c r="I14" s="148"/>
      <c r="J14" s="148"/>
      <c r="K14" s="148"/>
      <c r="L14" s="148"/>
      <c r="M14" s="148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15">
      <c r="A15" s="66"/>
      <c r="B15" s="67" t="s">
        <v>127</v>
      </c>
      <c r="C15" s="67" t="s">
        <v>137</v>
      </c>
      <c r="D15" s="146">
        <v>3.2</v>
      </c>
      <c r="E15" s="146">
        <v>4.0999999999999996</v>
      </c>
      <c r="F15" s="146">
        <v>3.8</v>
      </c>
      <c r="G15" s="146">
        <v>3.9</v>
      </c>
      <c r="H15" s="146">
        <v>5.2</v>
      </c>
      <c r="I15" s="148"/>
      <c r="J15" s="148"/>
      <c r="K15" s="148"/>
      <c r="L15" s="148"/>
      <c r="M15" s="148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ht="15" x14ac:dyDescent="0.15">
      <c r="A16" s="66"/>
      <c r="B16" s="67" t="s">
        <v>338</v>
      </c>
      <c r="C16" s="67" t="s">
        <v>343</v>
      </c>
      <c r="D16" s="250">
        <v>20</v>
      </c>
      <c r="E16" s="250" t="s">
        <v>515</v>
      </c>
      <c r="F16" s="147">
        <v>13</v>
      </c>
      <c r="G16" s="147">
        <v>14</v>
      </c>
      <c r="H16" s="147">
        <v>12</v>
      </c>
      <c r="I16" s="148"/>
      <c r="J16" s="148"/>
      <c r="K16" s="148"/>
      <c r="L16" s="148"/>
      <c r="M16" s="148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ht="15" x14ac:dyDescent="0.15">
      <c r="A17" s="66"/>
      <c r="B17" s="225" t="s">
        <v>659</v>
      </c>
      <c r="C17" s="225" t="s">
        <v>657</v>
      </c>
      <c r="D17" s="147">
        <v>14</v>
      </c>
      <c r="E17" s="147">
        <v>13</v>
      </c>
      <c r="F17" s="147">
        <v>12</v>
      </c>
      <c r="G17" s="147">
        <v>11</v>
      </c>
      <c r="H17" s="147">
        <v>8</v>
      </c>
      <c r="I17" s="148"/>
      <c r="J17" s="148"/>
      <c r="K17" s="148"/>
      <c r="L17" s="148"/>
      <c r="M17" s="148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ht="15" x14ac:dyDescent="0.15">
      <c r="A18" s="66"/>
      <c r="B18" s="225" t="s">
        <v>629</v>
      </c>
      <c r="C18" s="225" t="s">
        <v>628</v>
      </c>
      <c r="D18" s="149">
        <v>22</v>
      </c>
      <c r="E18" s="149">
        <v>47</v>
      </c>
      <c r="F18" s="149">
        <v>14</v>
      </c>
      <c r="G18" s="149">
        <v>13</v>
      </c>
      <c r="H18" s="147">
        <v>11</v>
      </c>
      <c r="I18" s="148"/>
      <c r="J18" s="148"/>
      <c r="K18" s="148"/>
      <c r="L18" s="148"/>
      <c r="M18" s="148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ht="15" x14ac:dyDescent="0.15">
      <c r="A19" s="66"/>
      <c r="B19" s="225" t="s">
        <v>660</v>
      </c>
      <c r="C19" s="225" t="s">
        <v>658</v>
      </c>
      <c r="D19" s="149">
        <v>15</v>
      </c>
      <c r="E19" s="149">
        <v>14</v>
      </c>
      <c r="F19" s="149">
        <v>13</v>
      </c>
      <c r="G19" s="149">
        <v>11</v>
      </c>
      <c r="H19" s="147">
        <v>11</v>
      </c>
      <c r="I19" s="148"/>
      <c r="J19" s="148"/>
      <c r="K19" s="148"/>
      <c r="L19" s="148"/>
      <c r="M19" s="148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ht="15" x14ac:dyDescent="0.15">
      <c r="A20" s="66"/>
      <c r="B20" s="67" t="s">
        <v>339</v>
      </c>
      <c r="C20" s="67" t="s">
        <v>344</v>
      </c>
      <c r="D20" s="68">
        <v>0.86</v>
      </c>
      <c r="E20" s="68">
        <v>0.83</v>
      </c>
      <c r="F20" s="68">
        <v>0.82</v>
      </c>
      <c r="G20" s="68">
        <v>0.78</v>
      </c>
      <c r="H20" s="68">
        <v>0.84</v>
      </c>
      <c r="I20" s="148"/>
      <c r="J20" s="148"/>
      <c r="K20" s="148"/>
      <c r="L20" s="151"/>
      <c r="M20" s="148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15">
      <c r="A21" s="66"/>
      <c r="B21" s="67" t="s">
        <v>128</v>
      </c>
      <c r="C21" s="67" t="s">
        <v>138</v>
      </c>
      <c r="D21" s="250">
        <v>64</v>
      </c>
      <c r="E21" s="250" t="s">
        <v>515</v>
      </c>
      <c r="F21" s="147">
        <v>51</v>
      </c>
      <c r="G21" s="147">
        <v>55</v>
      </c>
      <c r="H21" s="147">
        <v>44</v>
      </c>
      <c r="I21" s="148"/>
      <c r="J21" s="148"/>
      <c r="K21" s="148"/>
      <c r="L21" s="148"/>
      <c r="M21" s="148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15">
      <c r="A22" s="66"/>
      <c r="B22" s="67" t="s">
        <v>129</v>
      </c>
      <c r="C22" s="67" t="s">
        <v>139</v>
      </c>
      <c r="D22" s="145">
        <v>85</v>
      </c>
      <c r="E22" s="145">
        <v>87</v>
      </c>
      <c r="F22" s="145">
        <v>96</v>
      </c>
      <c r="G22" s="145">
        <v>96</v>
      </c>
      <c r="H22" s="145">
        <v>95</v>
      </c>
      <c r="I22" s="148"/>
      <c r="J22" s="148"/>
      <c r="K22" s="148"/>
      <c r="L22" s="148"/>
      <c r="M22" s="148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15">
      <c r="A23" s="66"/>
      <c r="B23" s="67" t="s">
        <v>130</v>
      </c>
      <c r="C23" s="67" t="s">
        <v>140</v>
      </c>
      <c r="D23" s="145">
        <v>85</v>
      </c>
      <c r="E23" s="145">
        <v>87</v>
      </c>
      <c r="F23" s="145">
        <v>96</v>
      </c>
      <c r="G23" s="145">
        <v>96</v>
      </c>
      <c r="H23" s="145">
        <v>94</v>
      </c>
      <c r="I23" s="148"/>
      <c r="J23" s="148"/>
      <c r="K23" s="148"/>
      <c r="L23" s="148"/>
      <c r="M23" s="148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15">
      <c r="A24" s="66"/>
      <c r="B24" s="67" t="s">
        <v>480</v>
      </c>
      <c r="C24" s="67" t="s">
        <v>481</v>
      </c>
      <c r="D24" s="144">
        <v>705.1</v>
      </c>
      <c r="E24" s="144">
        <v>705.1</v>
      </c>
      <c r="F24" s="144">
        <v>705.1</v>
      </c>
      <c r="G24" s="144">
        <v>705.1</v>
      </c>
      <c r="H24" s="144">
        <v>705.1</v>
      </c>
      <c r="I24" s="148"/>
      <c r="J24" s="148"/>
      <c r="K24" s="148"/>
      <c r="L24" s="148"/>
      <c r="M24" s="148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15">
      <c r="A25" s="66"/>
      <c r="B25" s="225" t="s">
        <v>482</v>
      </c>
      <c r="C25" s="225" t="s">
        <v>479</v>
      </c>
      <c r="D25" s="144">
        <v>2.8</v>
      </c>
      <c r="E25" s="144">
        <v>2.8</v>
      </c>
      <c r="F25" s="144">
        <v>2.8</v>
      </c>
      <c r="G25" s="144">
        <v>2.8</v>
      </c>
      <c r="H25" s="144">
        <v>2.8</v>
      </c>
      <c r="I25" s="148"/>
      <c r="J25" s="148"/>
      <c r="K25" s="148"/>
      <c r="L25" s="148"/>
      <c r="M25" s="148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15">
      <c r="A26" s="66"/>
      <c r="B26" s="75"/>
      <c r="C26" s="75"/>
      <c r="D26" s="69"/>
      <c r="E26" s="69"/>
      <c r="F26" s="69"/>
      <c r="G26" s="69"/>
      <c r="H26" s="69"/>
      <c r="I26" s="148"/>
      <c r="J26" s="148"/>
      <c r="K26" s="148"/>
      <c r="L26" s="148"/>
      <c r="M26" s="148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15">
      <c r="A27" s="66"/>
      <c r="B27" s="71"/>
      <c r="C27" s="71"/>
      <c r="D27" s="71"/>
      <c r="E27" s="71"/>
      <c r="F27" s="71"/>
      <c r="G27" s="71"/>
      <c r="H27" s="66"/>
      <c r="I27" s="148"/>
      <c r="J27" s="148"/>
      <c r="K27" s="148"/>
      <c r="L27" s="148"/>
      <c r="M27" s="148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15">
      <c r="A28" s="66"/>
      <c r="B28" s="67"/>
      <c r="C28" s="67"/>
      <c r="D28" s="67"/>
      <c r="E28" s="67"/>
      <c r="F28" s="67"/>
      <c r="G28" s="67"/>
      <c r="H28" s="66"/>
      <c r="I28" s="148"/>
      <c r="J28" s="148"/>
      <c r="K28" s="148"/>
      <c r="L28" s="148"/>
      <c r="M28" s="148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ht="28" x14ac:dyDescent="0.15">
      <c r="A29" s="66"/>
      <c r="B29" s="182" t="s">
        <v>622</v>
      </c>
      <c r="C29" s="182" t="s">
        <v>621</v>
      </c>
      <c r="D29" s="71"/>
      <c r="E29" s="71"/>
      <c r="F29" s="71"/>
      <c r="G29" s="71"/>
      <c r="H29" s="66"/>
      <c r="I29" s="148"/>
      <c r="J29" s="148"/>
      <c r="K29" s="148"/>
      <c r="L29" s="148"/>
      <c r="M29" s="148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ht="15" x14ac:dyDescent="0.15">
      <c r="A30" s="66"/>
      <c r="B30" s="183" t="s">
        <v>345</v>
      </c>
      <c r="C30" s="183" t="s">
        <v>349</v>
      </c>
      <c r="D30" s="67"/>
      <c r="E30" s="67"/>
      <c r="F30" s="67"/>
      <c r="G30" s="67"/>
      <c r="H30" s="66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ht="15" x14ac:dyDescent="0.15">
      <c r="A31" s="66"/>
      <c r="B31" s="183" t="s">
        <v>346</v>
      </c>
      <c r="C31" s="183" t="s">
        <v>350</v>
      </c>
      <c r="D31" s="67"/>
      <c r="E31" s="67"/>
      <c r="F31" s="67"/>
      <c r="G31" s="67"/>
      <c r="H31" s="66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ht="28" x14ac:dyDescent="0.15">
      <c r="A32" s="66"/>
      <c r="B32" s="183" t="s">
        <v>347</v>
      </c>
      <c r="C32" s="183" t="s">
        <v>351</v>
      </c>
      <c r="D32" s="67"/>
      <c r="E32" s="67"/>
      <c r="F32" s="67"/>
      <c r="G32" s="67"/>
      <c r="H32" s="66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ht="41" x14ac:dyDescent="0.15">
      <c r="A33" s="66"/>
      <c r="B33" s="183" t="s">
        <v>679</v>
      </c>
      <c r="C33" s="183" t="s">
        <v>352</v>
      </c>
      <c r="D33" s="67"/>
      <c r="E33" s="67"/>
      <c r="F33" s="67"/>
      <c r="G33" s="67"/>
      <c r="H33" s="66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ht="28" x14ac:dyDescent="0.15">
      <c r="A34" s="66"/>
      <c r="B34" s="183" t="s">
        <v>348</v>
      </c>
      <c r="C34" s="183" t="s">
        <v>353</v>
      </c>
      <c r="D34" s="67"/>
      <c r="E34" s="67"/>
      <c r="F34" s="67"/>
      <c r="G34" s="67"/>
      <c r="H34" s="66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ht="28" x14ac:dyDescent="0.15">
      <c r="A35" s="66"/>
      <c r="B35" s="183" t="s">
        <v>680</v>
      </c>
      <c r="C35" s="183" t="s">
        <v>623</v>
      </c>
      <c r="D35" s="67"/>
      <c r="E35" s="67"/>
      <c r="F35" s="67"/>
      <c r="G35" s="67"/>
      <c r="H35" s="66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15">
      <c r="A36" s="66"/>
      <c r="B36" s="67"/>
      <c r="C36" s="67"/>
      <c r="D36" s="67"/>
      <c r="E36" s="67"/>
      <c r="F36" s="67"/>
      <c r="G36" s="67"/>
      <c r="H36" s="66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15">
      <c r="A37" s="66"/>
      <c r="B37" s="67"/>
      <c r="C37" s="67"/>
      <c r="D37" s="67"/>
      <c r="E37" s="67"/>
      <c r="F37" s="67"/>
      <c r="G37" s="67"/>
      <c r="H37" s="66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15">
      <c r="A38" s="66"/>
      <c r="B38" s="67"/>
      <c r="C38" s="67"/>
      <c r="D38" s="67"/>
      <c r="E38" s="67"/>
      <c r="F38" s="67"/>
      <c r="G38" s="67"/>
      <c r="H38" s="66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15">
      <c r="A39" s="66"/>
      <c r="B39" s="67"/>
      <c r="C39" s="67"/>
      <c r="D39" s="67"/>
      <c r="E39" s="67"/>
      <c r="F39" s="67"/>
      <c r="G39" s="67"/>
      <c r="H39" s="66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15">
      <c r="A40" s="66"/>
      <c r="B40" s="67"/>
      <c r="C40" s="67"/>
      <c r="D40" s="67"/>
      <c r="E40" s="67"/>
      <c r="F40" s="67"/>
      <c r="G40" s="67"/>
      <c r="H40" s="66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15">
      <c r="A41" s="66"/>
      <c r="B41" s="67"/>
      <c r="C41" s="67"/>
      <c r="D41" s="67"/>
      <c r="E41" s="67"/>
      <c r="F41" s="67"/>
      <c r="G41" s="67"/>
      <c r="H41" s="66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15">
      <c r="A42" s="66"/>
      <c r="B42" s="67"/>
      <c r="C42" s="67"/>
      <c r="D42" s="67"/>
      <c r="E42" s="67"/>
      <c r="F42" s="67"/>
      <c r="G42" s="67"/>
      <c r="H42" s="66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15">
      <c r="A43" s="66"/>
      <c r="B43" s="67"/>
      <c r="C43" s="67"/>
      <c r="D43" s="67"/>
      <c r="E43" s="67"/>
      <c r="F43" s="67"/>
      <c r="G43" s="67"/>
      <c r="H43" s="66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15">
      <c r="A44" s="66"/>
      <c r="B44" s="67"/>
      <c r="C44" s="67"/>
      <c r="D44" s="67"/>
      <c r="E44" s="67"/>
      <c r="F44" s="67"/>
      <c r="G44" s="67"/>
      <c r="H44" s="66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15">
      <c r="A45" s="66"/>
      <c r="B45" s="67"/>
      <c r="C45" s="67"/>
      <c r="D45" s="67"/>
      <c r="E45" s="67"/>
      <c r="F45" s="67"/>
      <c r="G45" s="67"/>
      <c r="H45" s="66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15">
      <c r="A46" s="33"/>
      <c r="B46" s="76"/>
      <c r="C46" s="76"/>
      <c r="D46" s="76"/>
      <c r="E46" s="76"/>
      <c r="F46" s="76"/>
      <c r="G46" s="76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15">
      <c r="A47" s="33"/>
      <c r="B47" s="76"/>
      <c r="C47" s="76"/>
      <c r="D47" s="76"/>
      <c r="E47" s="76"/>
      <c r="F47" s="76"/>
      <c r="G47" s="76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15">
      <c r="A48" s="33"/>
      <c r="B48" s="76"/>
      <c r="C48" s="76"/>
      <c r="D48" s="76"/>
      <c r="E48" s="76"/>
      <c r="F48" s="76"/>
      <c r="G48" s="76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15">
      <c r="A49" s="33"/>
      <c r="B49" s="76"/>
      <c r="C49" s="76"/>
      <c r="D49" s="76"/>
      <c r="E49" s="76"/>
      <c r="F49" s="76"/>
      <c r="G49" s="76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15">
      <c r="A50" s="33"/>
      <c r="B50" s="76"/>
      <c r="C50" s="76"/>
      <c r="D50" s="76"/>
      <c r="E50" s="76"/>
      <c r="F50" s="76"/>
      <c r="G50" s="76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15">
      <c r="A51" s="33"/>
      <c r="B51" s="76"/>
      <c r="C51" s="76"/>
      <c r="D51" s="76"/>
      <c r="E51" s="76"/>
      <c r="F51" s="76"/>
      <c r="G51" s="76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15">
      <c r="A52" s="33"/>
      <c r="B52" s="76"/>
      <c r="C52" s="76"/>
      <c r="D52" s="76"/>
      <c r="E52" s="76"/>
      <c r="F52" s="76"/>
      <c r="G52" s="76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15">
      <c r="A53" s="33"/>
      <c r="B53" s="76"/>
      <c r="C53" s="76"/>
      <c r="D53" s="76"/>
      <c r="E53" s="76"/>
      <c r="F53" s="76"/>
      <c r="G53" s="76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15">
      <c r="A54" s="33"/>
      <c r="B54" s="76"/>
      <c r="C54" s="76"/>
      <c r="D54" s="76"/>
      <c r="E54" s="76"/>
      <c r="F54" s="76"/>
      <c r="G54" s="76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15">
      <c r="A55" s="33"/>
      <c r="B55" s="76"/>
      <c r="C55" s="76"/>
      <c r="D55" s="76"/>
      <c r="E55" s="76"/>
      <c r="F55" s="76"/>
      <c r="G55" s="76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15">
      <c r="A56" s="33"/>
      <c r="B56" s="76"/>
      <c r="C56" s="76"/>
      <c r="D56" s="76"/>
      <c r="E56" s="76"/>
      <c r="F56" s="76"/>
      <c r="G56" s="76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15">
      <c r="A57" s="33"/>
      <c r="B57" s="76"/>
      <c r="C57" s="76"/>
      <c r="D57" s="76"/>
      <c r="E57" s="76"/>
      <c r="F57" s="76"/>
      <c r="G57" s="76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15">
      <c r="A58" s="33"/>
      <c r="B58" s="76"/>
      <c r="C58" s="76"/>
      <c r="D58" s="76"/>
      <c r="E58" s="76"/>
      <c r="F58" s="76"/>
      <c r="G58" s="76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15">
      <c r="A59" s="33"/>
      <c r="B59" s="76"/>
      <c r="C59" s="76"/>
      <c r="D59" s="76"/>
      <c r="E59" s="76"/>
      <c r="F59" s="76"/>
      <c r="G59" s="76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15">
      <c r="A60" s="33"/>
      <c r="B60" s="76"/>
      <c r="C60" s="76"/>
      <c r="D60" s="76"/>
      <c r="E60" s="76"/>
      <c r="F60" s="76"/>
      <c r="G60" s="76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15">
      <c r="A61" s="33"/>
      <c r="B61" s="76"/>
      <c r="C61" s="76"/>
      <c r="D61" s="76"/>
      <c r="E61" s="76"/>
      <c r="F61" s="76"/>
      <c r="G61" s="76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15">
      <c r="A62" s="33"/>
      <c r="B62" s="76"/>
      <c r="C62" s="76"/>
      <c r="D62" s="76"/>
      <c r="E62" s="76"/>
      <c r="F62" s="76"/>
      <c r="G62" s="76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15">
      <c r="A63" s="33"/>
      <c r="B63" s="76"/>
      <c r="C63" s="76"/>
      <c r="D63" s="76"/>
      <c r="E63" s="76"/>
      <c r="F63" s="76"/>
      <c r="G63" s="76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15">
      <c r="A64" s="33"/>
      <c r="B64" s="76"/>
      <c r="C64" s="76"/>
      <c r="D64" s="76"/>
      <c r="E64" s="76"/>
      <c r="F64" s="76"/>
      <c r="G64" s="76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  <row r="65" spans="1:37" x14ac:dyDescent="0.15">
      <c r="A65" s="33"/>
      <c r="B65" s="76"/>
      <c r="C65" s="76"/>
      <c r="D65" s="76"/>
      <c r="E65" s="76"/>
      <c r="F65" s="76"/>
      <c r="G65" s="76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</row>
    <row r="66" spans="1:37" x14ac:dyDescent="0.15">
      <c r="A66" s="33"/>
      <c r="B66" s="76"/>
      <c r="C66" s="76"/>
      <c r="D66" s="76"/>
      <c r="E66" s="76"/>
      <c r="F66" s="76"/>
      <c r="G66" s="76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</row>
    <row r="67" spans="1:37" x14ac:dyDescent="0.15">
      <c r="A67" s="33"/>
      <c r="B67" s="76"/>
      <c r="C67" s="76"/>
      <c r="D67" s="76"/>
      <c r="E67" s="76"/>
      <c r="F67" s="76"/>
      <c r="G67" s="76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</row>
    <row r="68" spans="1:37" x14ac:dyDescent="0.15">
      <c r="A68" s="33"/>
      <c r="B68" s="76"/>
      <c r="C68" s="76"/>
      <c r="D68" s="76"/>
      <c r="E68" s="76"/>
      <c r="F68" s="76"/>
      <c r="G68" s="76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</row>
    <row r="69" spans="1:37" x14ac:dyDescent="0.15">
      <c r="A69" s="33"/>
      <c r="B69" s="76"/>
      <c r="C69" s="76"/>
      <c r="D69" s="76"/>
      <c r="E69" s="76"/>
      <c r="F69" s="76"/>
      <c r="G69" s="76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</row>
    <row r="70" spans="1:37" x14ac:dyDescent="0.15">
      <c r="A70" s="33"/>
      <c r="B70" s="76"/>
      <c r="C70" s="76"/>
      <c r="D70" s="76"/>
      <c r="E70" s="76"/>
      <c r="F70" s="76"/>
      <c r="G70" s="76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</row>
    <row r="71" spans="1:37" x14ac:dyDescent="0.15">
      <c r="A71" s="33"/>
      <c r="B71" s="76"/>
      <c r="C71" s="76"/>
      <c r="D71" s="76"/>
      <c r="E71" s="76"/>
      <c r="F71" s="76"/>
      <c r="G71" s="76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</row>
    <row r="72" spans="1:37" x14ac:dyDescent="0.15">
      <c r="A72" s="33"/>
      <c r="B72" s="76"/>
      <c r="C72" s="76"/>
      <c r="D72" s="76"/>
      <c r="E72" s="76"/>
      <c r="F72" s="76"/>
      <c r="G72" s="76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</row>
    <row r="73" spans="1:37" x14ac:dyDescent="0.15">
      <c r="A73" s="33"/>
      <c r="B73" s="76"/>
      <c r="C73" s="76"/>
      <c r="D73" s="76"/>
      <c r="E73" s="76"/>
      <c r="F73" s="76"/>
      <c r="G73" s="76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</row>
    <row r="74" spans="1:37" x14ac:dyDescent="0.15">
      <c r="A74" s="33"/>
      <c r="B74" s="76"/>
      <c r="C74" s="76"/>
      <c r="D74" s="76"/>
      <c r="E74" s="76"/>
      <c r="F74" s="76"/>
      <c r="G74" s="76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</row>
    <row r="75" spans="1:37" x14ac:dyDescent="0.15">
      <c r="A75" s="33"/>
      <c r="B75" s="76"/>
      <c r="C75" s="76"/>
      <c r="D75" s="76"/>
      <c r="E75" s="76"/>
      <c r="F75" s="76"/>
      <c r="G75" s="76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</row>
    <row r="76" spans="1:37" x14ac:dyDescent="0.15">
      <c r="A76" s="33"/>
      <c r="B76" s="76"/>
      <c r="C76" s="76"/>
      <c r="D76" s="76"/>
      <c r="E76" s="76"/>
      <c r="F76" s="76"/>
      <c r="G76" s="76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</row>
    <row r="77" spans="1:37" x14ac:dyDescent="0.15">
      <c r="A77" s="33"/>
      <c r="B77" s="76"/>
      <c r="C77" s="76"/>
      <c r="D77" s="76"/>
      <c r="E77" s="76"/>
      <c r="F77" s="76"/>
      <c r="G77" s="76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</row>
    <row r="78" spans="1:37" x14ac:dyDescent="0.15">
      <c r="A78" s="33"/>
      <c r="B78" s="76"/>
      <c r="C78" s="76"/>
      <c r="D78" s="76"/>
      <c r="E78" s="76"/>
      <c r="F78" s="76"/>
      <c r="G78" s="76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</row>
    <row r="79" spans="1:37" x14ac:dyDescent="0.15">
      <c r="A79" s="33"/>
      <c r="B79" s="76"/>
      <c r="C79" s="76"/>
      <c r="D79" s="76"/>
      <c r="E79" s="76"/>
      <c r="F79" s="76"/>
      <c r="G79" s="76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</row>
    <row r="80" spans="1:37" x14ac:dyDescent="0.15">
      <c r="A80" s="33"/>
      <c r="B80" s="76"/>
      <c r="C80" s="76"/>
      <c r="D80" s="76"/>
      <c r="E80" s="76"/>
      <c r="F80" s="76"/>
      <c r="G80" s="76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</row>
    <row r="81" spans="1:37" x14ac:dyDescent="0.15">
      <c r="A81" s="33"/>
      <c r="B81" s="76"/>
      <c r="C81" s="76"/>
      <c r="D81" s="76"/>
      <c r="E81" s="76"/>
      <c r="F81" s="76"/>
      <c r="G81" s="76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</row>
    <row r="82" spans="1:37" x14ac:dyDescent="0.15">
      <c r="A82" s="33"/>
      <c r="B82" s="76"/>
      <c r="C82" s="76"/>
      <c r="D82" s="76"/>
      <c r="E82" s="76"/>
      <c r="F82" s="76"/>
      <c r="G82" s="76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</row>
    <row r="83" spans="1:37" x14ac:dyDescent="0.15">
      <c r="A83" s="33"/>
      <c r="B83" s="76"/>
      <c r="C83" s="76"/>
      <c r="D83" s="76"/>
      <c r="E83" s="76"/>
      <c r="F83" s="76"/>
      <c r="G83" s="76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</row>
    <row r="84" spans="1:37" x14ac:dyDescent="0.15">
      <c r="A84" s="33"/>
      <c r="B84" s="76"/>
      <c r="C84" s="76"/>
      <c r="D84" s="76"/>
      <c r="E84" s="76"/>
      <c r="F84" s="76"/>
      <c r="G84" s="76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</row>
    <row r="85" spans="1:37" x14ac:dyDescent="0.15">
      <c r="A85" s="33"/>
      <c r="B85" s="76"/>
      <c r="C85" s="76"/>
      <c r="D85" s="76"/>
      <c r="E85" s="76"/>
      <c r="F85" s="76"/>
      <c r="G85" s="76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</row>
    <row r="86" spans="1:37" x14ac:dyDescent="0.15">
      <c r="A86" s="33"/>
      <c r="B86" s="76"/>
      <c r="C86" s="76"/>
      <c r="D86" s="76"/>
      <c r="E86" s="76"/>
      <c r="F86" s="76"/>
      <c r="G86" s="76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</row>
    <row r="87" spans="1:37" x14ac:dyDescent="0.15">
      <c r="A87" s="33"/>
      <c r="B87" s="76"/>
      <c r="C87" s="76"/>
      <c r="D87" s="76"/>
      <c r="E87" s="76"/>
      <c r="F87" s="76"/>
      <c r="G87" s="76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</row>
    <row r="88" spans="1:37" x14ac:dyDescent="0.15">
      <c r="A88" s="33"/>
      <c r="B88" s="76"/>
      <c r="C88" s="76"/>
      <c r="D88" s="76"/>
      <c r="E88" s="76"/>
      <c r="F88" s="76"/>
      <c r="G88" s="76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</row>
    <row r="89" spans="1:37" x14ac:dyDescent="0.15">
      <c r="A89" s="33"/>
      <c r="B89" s="76"/>
      <c r="C89" s="76"/>
      <c r="D89" s="76"/>
      <c r="E89" s="76"/>
      <c r="F89" s="76"/>
      <c r="G89" s="76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</row>
    <row r="90" spans="1:37" x14ac:dyDescent="0.15">
      <c r="A90" s="33"/>
      <c r="B90" s="76"/>
      <c r="C90" s="76"/>
      <c r="D90" s="76"/>
      <c r="E90" s="76"/>
      <c r="F90" s="76"/>
      <c r="G90" s="76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</row>
    <row r="91" spans="1:37" x14ac:dyDescent="0.15">
      <c r="A91" s="33"/>
      <c r="B91" s="76"/>
      <c r="C91" s="76"/>
      <c r="D91" s="76"/>
      <c r="E91" s="76"/>
      <c r="F91" s="76"/>
      <c r="G91" s="76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</row>
    <row r="92" spans="1:37" x14ac:dyDescent="0.15">
      <c r="A92" s="33"/>
      <c r="B92" s="76"/>
      <c r="C92" s="76"/>
      <c r="D92" s="76"/>
      <c r="E92" s="76"/>
      <c r="F92" s="76"/>
      <c r="G92" s="76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</row>
    <row r="93" spans="1:37" x14ac:dyDescent="0.15">
      <c r="A93" s="33"/>
      <c r="B93" s="76"/>
      <c r="C93" s="76"/>
      <c r="D93" s="76"/>
      <c r="E93" s="76"/>
      <c r="F93" s="76"/>
      <c r="G93" s="76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</row>
    <row r="94" spans="1:37" x14ac:dyDescent="0.15">
      <c r="A94" s="33"/>
      <c r="B94" s="76"/>
      <c r="C94" s="76"/>
      <c r="D94" s="76"/>
      <c r="E94" s="76"/>
      <c r="F94" s="76"/>
      <c r="G94" s="76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</row>
    <row r="95" spans="1:37" x14ac:dyDescent="0.15">
      <c r="A95" s="33"/>
      <c r="B95" s="76"/>
      <c r="C95" s="76"/>
      <c r="D95" s="76"/>
      <c r="E95" s="76"/>
      <c r="F95" s="76"/>
      <c r="G95" s="76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</row>
    <row r="96" spans="1:37" x14ac:dyDescent="0.15">
      <c r="A96" s="33"/>
      <c r="B96" s="76"/>
      <c r="C96" s="76"/>
      <c r="D96" s="76"/>
      <c r="E96" s="76"/>
      <c r="F96" s="76"/>
      <c r="G96" s="76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</row>
    <row r="97" spans="1:37" x14ac:dyDescent="0.15">
      <c r="A97" s="33"/>
      <c r="B97" s="76"/>
      <c r="C97" s="76"/>
      <c r="D97" s="76"/>
      <c r="E97" s="76"/>
      <c r="F97" s="76"/>
      <c r="G97" s="76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</row>
    <row r="98" spans="1:37" x14ac:dyDescent="0.15">
      <c r="A98" s="33"/>
      <c r="B98" s="76"/>
      <c r="C98" s="76"/>
      <c r="D98" s="76"/>
      <c r="E98" s="76"/>
      <c r="F98" s="76"/>
      <c r="G98" s="76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</row>
    <row r="99" spans="1:37" x14ac:dyDescent="0.15">
      <c r="A99" s="33"/>
      <c r="B99" s="76"/>
      <c r="C99" s="76"/>
      <c r="D99" s="76"/>
      <c r="E99" s="76"/>
      <c r="F99" s="76"/>
      <c r="G99" s="76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</row>
    <row r="100" spans="1:37" x14ac:dyDescent="0.15">
      <c r="A100" s="33"/>
      <c r="B100" s="76"/>
      <c r="C100" s="76"/>
      <c r="D100" s="76"/>
      <c r="E100" s="76"/>
      <c r="F100" s="76"/>
      <c r="G100" s="76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</row>
    <row r="101" spans="1:37" x14ac:dyDescent="0.15">
      <c r="A101" s="33"/>
      <c r="B101" s="76"/>
      <c r="C101" s="76"/>
      <c r="D101" s="76"/>
      <c r="E101" s="76"/>
      <c r="F101" s="76"/>
      <c r="G101" s="76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</row>
    <row r="102" spans="1:37" x14ac:dyDescent="0.15">
      <c r="A102" s="33"/>
      <c r="B102" s="76"/>
      <c r="C102" s="76"/>
      <c r="D102" s="76"/>
      <c r="E102" s="76"/>
      <c r="F102" s="76"/>
      <c r="G102" s="76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</row>
    <row r="103" spans="1:37" x14ac:dyDescent="0.15">
      <c r="A103" s="33"/>
      <c r="B103" s="76"/>
      <c r="C103" s="76"/>
      <c r="D103" s="76"/>
      <c r="E103" s="76"/>
      <c r="F103" s="76"/>
      <c r="G103" s="76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</row>
    <row r="104" spans="1:37" x14ac:dyDescent="0.15">
      <c r="A104" s="33"/>
      <c r="B104" s="76"/>
      <c r="C104" s="76"/>
      <c r="D104" s="76"/>
      <c r="E104" s="76"/>
      <c r="F104" s="76"/>
      <c r="G104" s="76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</row>
    <row r="105" spans="1:37" x14ac:dyDescent="0.15">
      <c r="A105" s="33"/>
      <c r="B105" s="76"/>
      <c r="C105" s="76"/>
      <c r="D105" s="76"/>
      <c r="E105" s="76"/>
      <c r="F105" s="76"/>
      <c r="G105" s="76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</row>
    <row r="106" spans="1:37" x14ac:dyDescent="0.15">
      <c r="A106" s="33"/>
      <c r="B106" s="76"/>
      <c r="C106" s="76"/>
      <c r="D106" s="76"/>
      <c r="E106" s="76"/>
      <c r="F106" s="76"/>
      <c r="G106" s="76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</row>
    <row r="107" spans="1:37" x14ac:dyDescent="0.15">
      <c r="A107" s="33"/>
      <c r="B107" s="76"/>
      <c r="C107" s="76"/>
      <c r="D107" s="76"/>
      <c r="E107" s="76"/>
      <c r="F107" s="76"/>
      <c r="G107" s="76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</row>
    <row r="108" spans="1:37" x14ac:dyDescent="0.15">
      <c r="A108" s="33"/>
      <c r="B108" s="76"/>
      <c r="C108" s="76"/>
      <c r="D108" s="76"/>
      <c r="E108" s="76"/>
      <c r="F108" s="76"/>
      <c r="G108" s="76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</row>
    <row r="109" spans="1:37" x14ac:dyDescent="0.15">
      <c r="A109" s="33"/>
      <c r="B109" s="76"/>
      <c r="C109" s="76"/>
      <c r="D109" s="76"/>
      <c r="E109" s="76"/>
      <c r="F109" s="76"/>
      <c r="G109" s="76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</row>
    <row r="110" spans="1:37" x14ac:dyDescent="0.15">
      <c r="A110" s="33"/>
      <c r="B110" s="76"/>
      <c r="C110" s="76"/>
      <c r="D110" s="76"/>
      <c r="E110" s="76"/>
      <c r="F110" s="76"/>
      <c r="G110" s="76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</row>
    <row r="111" spans="1:37" x14ac:dyDescent="0.15">
      <c r="A111" s="33"/>
      <c r="B111" s="76"/>
      <c r="C111" s="76"/>
      <c r="D111" s="76"/>
      <c r="E111" s="76"/>
      <c r="F111" s="76"/>
      <c r="G111" s="76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</row>
    <row r="112" spans="1:37" x14ac:dyDescent="0.15">
      <c r="A112" s="33"/>
      <c r="B112" s="76"/>
      <c r="C112" s="76"/>
      <c r="D112" s="76"/>
      <c r="E112" s="76"/>
      <c r="F112" s="76"/>
      <c r="G112" s="76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</row>
  </sheetData>
  <phoneticPr fontId="0" type="noConversion"/>
  <pageMargins left="0.75" right="0.75" top="1" bottom="1" header="0.5" footer="0.5"/>
  <pageSetup paperSize="9" scale="77" orientation="landscape" horizontalDpi="525" verticalDpi="525" r:id="rId1"/>
  <headerFooter alignWithMargins="0"/>
  <ignoredErrors>
    <ignoredError sqref="D4:E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53"/>
    <pageSetUpPr fitToPage="1"/>
  </sheetPr>
  <dimension ref="A1:O63"/>
  <sheetViews>
    <sheetView showGridLines="0" workbookViewId="0">
      <selection activeCell="B52" sqref="B52"/>
    </sheetView>
  </sheetViews>
  <sheetFormatPr baseColWidth="10" defaultColWidth="8.83203125" defaultRowHeight="13" x14ac:dyDescent="0.15"/>
  <cols>
    <col min="1" max="1" width="4" style="2" customWidth="1"/>
    <col min="2" max="2" width="41.5" style="2" customWidth="1"/>
    <col min="3" max="3" width="46.6640625" style="2" bestFit="1" customWidth="1"/>
    <col min="4" max="10" width="10.5" style="2" bestFit="1" customWidth="1"/>
    <col min="11" max="11" width="10.5" style="7" bestFit="1" customWidth="1"/>
    <col min="12" max="12" width="9.6640625" style="9" bestFit="1" customWidth="1"/>
    <col min="13" max="13" width="10.5" style="9" bestFit="1" customWidth="1"/>
    <col min="14" max="16384" width="8.83203125" style="2"/>
  </cols>
  <sheetData>
    <row r="1" spans="1:15" ht="20" x14ac:dyDescent="0.2">
      <c r="B1" s="19" t="s">
        <v>486</v>
      </c>
      <c r="C1" s="19" t="s">
        <v>485</v>
      </c>
      <c r="D1" s="19"/>
      <c r="E1" s="19"/>
      <c r="F1" s="19"/>
      <c r="G1" s="19"/>
      <c r="H1" s="19"/>
      <c r="I1" s="19"/>
      <c r="J1" s="19"/>
      <c r="K1" s="43"/>
    </row>
    <row r="2" spans="1:15" s="5" customFormat="1" x14ac:dyDescent="0.15">
      <c r="K2" s="173"/>
      <c r="L2" s="130"/>
      <c r="M2" s="130"/>
      <c r="N2" s="57"/>
      <c r="O2" s="57"/>
    </row>
    <row r="3" spans="1:15" s="9" customFormat="1" x14ac:dyDescent="0.15">
      <c r="B3" s="8" t="s">
        <v>198</v>
      </c>
      <c r="C3" s="8" t="s">
        <v>199</v>
      </c>
      <c r="D3" s="8">
        <v>2012</v>
      </c>
      <c r="E3" s="8">
        <v>2011</v>
      </c>
      <c r="F3" s="8">
        <v>2010</v>
      </c>
      <c r="G3" s="8">
        <v>2009</v>
      </c>
      <c r="H3" s="8">
        <v>2008</v>
      </c>
      <c r="I3" s="8">
        <v>2007</v>
      </c>
      <c r="J3" s="8">
        <v>2006</v>
      </c>
      <c r="K3" s="8">
        <v>2005</v>
      </c>
      <c r="L3" s="208">
        <v>2004</v>
      </c>
      <c r="M3" s="208">
        <v>2003</v>
      </c>
      <c r="N3" s="39"/>
      <c r="O3" s="23"/>
    </row>
    <row r="4" spans="1:15" s="5" customFormat="1" x14ac:dyDescent="0.15">
      <c r="B4" s="130" t="s">
        <v>301</v>
      </c>
      <c r="C4" s="130" t="s">
        <v>302</v>
      </c>
      <c r="D4" s="173"/>
      <c r="E4" s="173"/>
      <c r="F4" s="173"/>
      <c r="G4" s="173"/>
      <c r="H4" s="173"/>
      <c r="I4" s="173"/>
      <c r="J4" s="173"/>
      <c r="K4" s="173"/>
      <c r="L4" s="174"/>
      <c r="M4" s="174"/>
      <c r="N4" s="175"/>
      <c r="O4" s="57"/>
    </row>
    <row r="5" spans="1:15" ht="15" x14ac:dyDescent="0.15">
      <c r="A5" s="2" t="s">
        <v>35</v>
      </c>
      <c r="B5" s="10" t="s">
        <v>488</v>
      </c>
      <c r="C5" s="10" t="s">
        <v>487</v>
      </c>
      <c r="D5" s="42">
        <v>85408</v>
      </c>
      <c r="E5" s="42">
        <v>81337</v>
      </c>
      <c r="F5" s="42">
        <v>82731</v>
      </c>
      <c r="G5" s="42">
        <v>109358</v>
      </c>
      <c r="H5" s="107">
        <v>110449</v>
      </c>
      <c r="I5" s="107">
        <v>105913</v>
      </c>
      <c r="J5" s="107">
        <v>101439</v>
      </c>
      <c r="K5" s="268">
        <v>96385</v>
      </c>
      <c r="L5" s="123">
        <v>89967</v>
      </c>
      <c r="M5" s="123">
        <v>85338</v>
      </c>
      <c r="N5" s="27"/>
      <c r="O5" s="15"/>
    </row>
    <row r="6" spans="1:15" x14ac:dyDescent="0.15">
      <c r="A6" s="2" t="s">
        <v>35</v>
      </c>
      <c r="B6" s="9" t="s">
        <v>193</v>
      </c>
      <c r="C6" s="9" t="s">
        <v>194</v>
      </c>
      <c r="D6" s="108">
        <v>6012</v>
      </c>
      <c r="E6" s="108">
        <v>2299</v>
      </c>
      <c r="F6" s="108">
        <v>7793</v>
      </c>
      <c r="G6" s="108">
        <v>8190</v>
      </c>
      <c r="H6" s="269">
        <v>8554</v>
      </c>
      <c r="I6" s="269">
        <v>10147</v>
      </c>
      <c r="J6" s="269">
        <v>8505</v>
      </c>
      <c r="K6" s="269">
        <v>1928</v>
      </c>
      <c r="L6" s="94">
        <v>7669</v>
      </c>
      <c r="M6" s="94">
        <v>7757</v>
      </c>
      <c r="N6" s="27"/>
      <c r="O6" s="15"/>
    </row>
    <row r="7" spans="1:15" x14ac:dyDescent="0.15">
      <c r="A7" s="2" t="s">
        <v>35</v>
      </c>
      <c r="B7" s="2" t="s">
        <v>303</v>
      </c>
      <c r="C7" s="2" t="s">
        <v>309</v>
      </c>
      <c r="D7" s="42">
        <v>3180</v>
      </c>
      <c r="E7" s="42">
        <v>2645</v>
      </c>
      <c r="F7" s="42">
        <v>2922</v>
      </c>
      <c r="G7" s="42">
        <v>3235</v>
      </c>
      <c r="H7" s="107">
        <v>2912</v>
      </c>
      <c r="I7" s="107">
        <v>2960</v>
      </c>
      <c r="J7" s="107">
        <v>2799</v>
      </c>
      <c r="K7" s="268">
        <v>2474</v>
      </c>
      <c r="L7" s="123">
        <v>2429</v>
      </c>
      <c r="M7" s="123">
        <v>2403</v>
      </c>
      <c r="N7" s="27"/>
      <c r="O7" s="15"/>
    </row>
    <row r="8" spans="1:15" x14ac:dyDescent="0.15">
      <c r="B8" s="2" t="s">
        <v>304</v>
      </c>
      <c r="C8" s="2" t="s">
        <v>308</v>
      </c>
      <c r="D8" s="42">
        <v>4640</v>
      </c>
      <c r="E8" s="42">
        <v>3150</v>
      </c>
      <c r="F8" s="42">
        <v>3041</v>
      </c>
      <c r="G8" s="42">
        <v>3946</v>
      </c>
      <c r="H8" s="107">
        <v>2375</v>
      </c>
      <c r="I8" s="107">
        <v>1724</v>
      </c>
      <c r="J8" s="107">
        <v>1490</v>
      </c>
      <c r="K8" s="268">
        <v>1577</v>
      </c>
      <c r="L8" s="123">
        <v>2026</v>
      </c>
      <c r="M8" s="123">
        <v>2418</v>
      </c>
      <c r="N8" s="27"/>
      <c r="O8" s="15"/>
    </row>
    <row r="9" spans="1:15" x14ac:dyDescent="0.15">
      <c r="A9" s="2" t="s">
        <v>35</v>
      </c>
      <c r="B9" s="2" t="s">
        <v>26</v>
      </c>
      <c r="C9" s="2" t="s">
        <v>60</v>
      </c>
      <c r="D9" s="83" t="s">
        <v>20</v>
      </c>
      <c r="E9" s="83" t="s">
        <v>20</v>
      </c>
      <c r="F9" s="83" t="s">
        <v>20</v>
      </c>
      <c r="G9" s="42">
        <v>413</v>
      </c>
      <c r="H9" s="107">
        <v>1493</v>
      </c>
      <c r="I9" s="107">
        <v>2651</v>
      </c>
      <c r="J9" s="107">
        <v>2072</v>
      </c>
      <c r="K9" s="268">
        <v>1775</v>
      </c>
      <c r="L9" s="123">
        <v>2604</v>
      </c>
      <c r="M9" s="123">
        <v>2482</v>
      </c>
      <c r="N9" s="27"/>
      <c r="O9" s="15"/>
    </row>
    <row r="10" spans="1:15" x14ac:dyDescent="0.15">
      <c r="A10" s="2" t="s">
        <v>35</v>
      </c>
      <c r="B10" s="2" t="s">
        <v>31</v>
      </c>
      <c r="C10" s="2" t="s">
        <v>61</v>
      </c>
      <c r="D10" s="42">
        <v>1363</v>
      </c>
      <c r="E10" s="42">
        <v>2423</v>
      </c>
      <c r="F10" s="42">
        <v>2915</v>
      </c>
      <c r="G10" s="42">
        <v>2503</v>
      </c>
      <c r="H10" s="107">
        <v>2207</v>
      </c>
      <c r="I10" s="107">
        <v>2870</v>
      </c>
      <c r="J10" s="107">
        <v>2475</v>
      </c>
      <c r="K10" s="268">
        <v>1886</v>
      </c>
      <c r="L10" s="123">
        <v>1777</v>
      </c>
      <c r="M10" s="123">
        <v>1559</v>
      </c>
      <c r="N10" s="27"/>
      <c r="O10" s="15"/>
    </row>
    <row r="11" spans="1:15" ht="15" x14ac:dyDescent="0.15">
      <c r="A11" s="2" t="s">
        <v>35</v>
      </c>
      <c r="B11" s="10" t="s">
        <v>490</v>
      </c>
      <c r="C11" s="10" t="s">
        <v>489</v>
      </c>
      <c r="D11" s="42">
        <v>-3171</v>
      </c>
      <c r="E11" s="42">
        <v>-5919</v>
      </c>
      <c r="F11" s="42">
        <v>-1085</v>
      </c>
      <c r="G11" s="42">
        <v>-1907</v>
      </c>
      <c r="H11" s="107">
        <v>-433</v>
      </c>
      <c r="I11" s="107">
        <v>-58</v>
      </c>
      <c r="J11" s="107">
        <v>-331</v>
      </c>
      <c r="K11" s="268">
        <v>-5784</v>
      </c>
      <c r="L11" s="123">
        <v>-1167</v>
      </c>
      <c r="M11" s="123">
        <v>25</v>
      </c>
      <c r="N11" s="28"/>
      <c r="O11" s="15"/>
    </row>
    <row r="12" spans="1:15" x14ac:dyDescent="0.15">
      <c r="B12" s="2" t="s">
        <v>32</v>
      </c>
      <c r="C12" s="2" t="s">
        <v>62</v>
      </c>
      <c r="D12" s="118" t="s">
        <v>20</v>
      </c>
      <c r="E12" s="118" t="s">
        <v>20</v>
      </c>
      <c r="F12" s="118" t="s">
        <v>20</v>
      </c>
      <c r="G12" s="118" t="s">
        <v>20</v>
      </c>
      <c r="H12" s="123" t="s">
        <v>20</v>
      </c>
      <c r="I12" s="123" t="s">
        <v>20</v>
      </c>
      <c r="J12" s="123" t="s">
        <v>20</v>
      </c>
      <c r="K12" s="270" t="s">
        <v>20</v>
      </c>
      <c r="L12" s="123" t="s">
        <v>20</v>
      </c>
      <c r="M12" s="271">
        <v>-1130</v>
      </c>
      <c r="N12" s="27"/>
      <c r="O12" s="15"/>
    </row>
    <row r="13" spans="1:15" x14ac:dyDescent="0.15">
      <c r="B13" s="2" t="s">
        <v>27</v>
      </c>
      <c r="C13" s="2" t="s">
        <v>63</v>
      </c>
      <c r="D13" s="42">
        <v>91</v>
      </c>
      <c r="E13" s="42">
        <v>129</v>
      </c>
      <c r="F13" s="42">
        <v>57</v>
      </c>
      <c r="G13" s="42">
        <v>158</v>
      </c>
      <c r="H13" s="107">
        <v>246</v>
      </c>
      <c r="I13" s="107">
        <v>193</v>
      </c>
      <c r="J13" s="107">
        <v>179</v>
      </c>
      <c r="K13" s="268">
        <v>156</v>
      </c>
      <c r="L13" s="123">
        <v>453</v>
      </c>
      <c r="M13" s="123">
        <v>544</v>
      </c>
      <c r="N13" s="27"/>
      <c r="O13" s="15"/>
    </row>
    <row r="14" spans="1:15" x14ac:dyDescent="0.15">
      <c r="B14" s="26" t="s">
        <v>28</v>
      </c>
      <c r="C14" s="26" t="s">
        <v>64</v>
      </c>
      <c r="D14" s="125">
        <v>-1355</v>
      </c>
      <c r="E14" s="125">
        <v>-1454</v>
      </c>
      <c r="F14" s="125">
        <v>-1227</v>
      </c>
      <c r="G14" s="125">
        <v>-1802</v>
      </c>
      <c r="H14" s="272">
        <v>-2563</v>
      </c>
      <c r="I14" s="272">
        <v>-2103</v>
      </c>
      <c r="J14" s="272">
        <v>-1851</v>
      </c>
      <c r="K14" s="273">
        <v>-1651</v>
      </c>
      <c r="L14" s="274">
        <v>-1537</v>
      </c>
      <c r="M14" s="274">
        <v>-1334</v>
      </c>
      <c r="N14" s="28"/>
      <c r="O14" s="15" t="s">
        <v>300</v>
      </c>
    </row>
    <row r="15" spans="1:15" x14ac:dyDescent="0.15">
      <c r="A15" s="2" t="s">
        <v>35</v>
      </c>
      <c r="B15" s="9" t="s">
        <v>305</v>
      </c>
      <c r="C15" s="9" t="s">
        <v>310</v>
      </c>
      <c r="D15" s="89">
        <f>SUM(D7:D14)</f>
        <v>4748</v>
      </c>
      <c r="E15" s="89">
        <f>SUM(E7:E14)</f>
        <v>974</v>
      </c>
      <c r="F15" s="89">
        <f>SUM(F7:F14)</f>
        <v>6623</v>
      </c>
      <c r="G15" s="89">
        <f t="shared" ref="G15:M15" si="0">SUM(G7:G14)</f>
        <v>6546</v>
      </c>
      <c r="H15" s="94">
        <f t="shared" si="0"/>
        <v>6237</v>
      </c>
      <c r="I15" s="94">
        <f t="shared" si="0"/>
        <v>8237</v>
      </c>
      <c r="J15" s="94">
        <f t="shared" si="0"/>
        <v>6833</v>
      </c>
      <c r="K15" s="94">
        <f t="shared" si="0"/>
        <v>433</v>
      </c>
      <c r="L15" s="94">
        <f t="shared" si="0"/>
        <v>6585</v>
      </c>
      <c r="M15" s="94">
        <f t="shared" si="0"/>
        <v>6967</v>
      </c>
      <c r="N15" s="27"/>
      <c r="O15" s="15"/>
    </row>
    <row r="16" spans="1:15" x14ac:dyDescent="0.15">
      <c r="B16" s="2" t="s">
        <v>306</v>
      </c>
      <c r="C16" s="2" t="s">
        <v>37</v>
      </c>
      <c r="D16" s="42">
        <v>-251</v>
      </c>
      <c r="E16" s="42">
        <v>-1267</v>
      </c>
      <c r="F16" s="42">
        <v>-1755</v>
      </c>
      <c r="G16" s="42">
        <v>-1716</v>
      </c>
      <c r="H16" s="107">
        <v>-639</v>
      </c>
      <c r="I16" s="107">
        <v>-1076</v>
      </c>
      <c r="J16" s="107">
        <v>-1366</v>
      </c>
      <c r="K16" s="268">
        <v>21</v>
      </c>
      <c r="L16" s="271">
        <v>-1393</v>
      </c>
      <c r="M16" s="271">
        <v>-1861</v>
      </c>
      <c r="N16" s="28"/>
      <c r="O16" s="15"/>
    </row>
    <row r="17" spans="1:15" x14ac:dyDescent="0.15">
      <c r="B17" s="10" t="s">
        <v>631</v>
      </c>
      <c r="C17" s="10" t="s">
        <v>630</v>
      </c>
      <c r="D17" s="42">
        <v>503</v>
      </c>
      <c r="E17" s="42">
        <v>900</v>
      </c>
      <c r="F17" s="42">
        <v>724</v>
      </c>
      <c r="G17" s="86" t="s">
        <v>20</v>
      </c>
      <c r="H17" s="83" t="s">
        <v>20</v>
      </c>
      <c r="I17" s="83" t="s">
        <v>20</v>
      </c>
      <c r="J17" s="83" t="s">
        <v>20</v>
      </c>
      <c r="K17" s="270" t="s">
        <v>20</v>
      </c>
      <c r="L17" s="271" t="s">
        <v>20</v>
      </c>
      <c r="M17" s="271" t="s">
        <v>20</v>
      </c>
      <c r="N17" s="28"/>
      <c r="O17" s="15"/>
    </row>
    <row r="18" spans="1:15" x14ac:dyDescent="0.15">
      <c r="B18" s="26" t="s">
        <v>203</v>
      </c>
      <c r="C18" s="26" t="s">
        <v>311</v>
      </c>
      <c r="D18" s="127" t="s">
        <v>20</v>
      </c>
      <c r="E18" s="127" t="s">
        <v>20</v>
      </c>
      <c r="F18" s="127" t="s">
        <v>20</v>
      </c>
      <c r="G18" s="127" t="s">
        <v>20</v>
      </c>
      <c r="H18" s="275" t="s">
        <v>20</v>
      </c>
      <c r="I18" s="275" t="s">
        <v>20</v>
      </c>
      <c r="J18" s="275" t="s">
        <v>20</v>
      </c>
      <c r="K18" s="276" t="s">
        <v>20</v>
      </c>
      <c r="L18" s="275" t="s">
        <v>20</v>
      </c>
      <c r="M18" s="274">
        <v>-31</v>
      </c>
      <c r="N18" s="28"/>
      <c r="O18" s="15"/>
    </row>
    <row r="19" spans="1:15" x14ac:dyDescent="0.15">
      <c r="A19" s="2" t="s">
        <v>35</v>
      </c>
      <c r="B19" s="9" t="s">
        <v>307</v>
      </c>
      <c r="C19" s="9" t="s">
        <v>312</v>
      </c>
      <c r="D19" s="89">
        <f t="shared" ref="D19:M19" si="1">SUM(D15:D18)</f>
        <v>5000</v>
      </c>
      <c r="E19" s="89">
        <f t="shared" si="1"/>
        <v>607</v>
      </c>
      <c r="F19" s="89">
        <f t="shared" si="1"/>
        <v>5592</v>
      </c>
      <c r="G19" s="89">
        <f t="shared" si="1"/>
        <v>4830</v>
      </c>
      <c r="H19" s="94">
        <f t="shared" si="1"/>
        <v>5598</v>
      </c>
      <c r="I19" s="94">
        <f t="shared" si="1"/>
        <v>7161</v>
      </c>
      <c r="J19" s="94">
        <f t="shared" si="1"/>
        <v>5467</v>
      </c>
      <c r="K19" s="94">
        <f t="shared" si="1"/>
        <v>454</v>
      </c>
      <c r="L19" s="94">
        <f t="shared" si="1"/>
        <v>5192</v>
      </c>
      <c r="M19" s="94">
        <f t="shared" si="1"/>
        <v>5075</v>
      </c>
      <c r="N19" s="27"/>
      <c r="O19" s="15"/>
    </row>
    <row r="20" spans="1:15" x14ac:dyDescent="0.15">
      <c r="D20" s="42"/>
      <c r="E20" s="42"/>
      <c r="F20" s="42"/>
      <c r="G20" s="42"/>
      <c r="H20" s="107"/>
      <c r="I20" s="107"/>
      <c r="J20" s="107"/>
      <c r="K20" s="268"/>
      <c r="L20" s="123"/>
      <c r="M20" s="123"/>
      <c r="N20" s="25"/>
    </row>
    <row r="21" spans="1:15" x14ac:dyDescent="0.15">
      <c r="B21" s="9" t="s">
        <v>313</v>
      </c>
      <c r="C21" s="9" t="s">
        <v>495</v>
      </c>
      <c r="D21" s="108"/>
      <c r="E21" s="108"/>
      <c r="F21" s="108"/>
      <c r="G21" s="108"/>
      <c r="H21" s="269"/>
      <c r="I21" s="269"/>
      <c r="J21" s="269"/>
      <c r="K21" s="268"/>
      <c r="L21" s="123"/>
      <c r="M21" s="123"/>
      <c r="N21" s="25"/>
    </row>
    <row r="22" spans="1:15" s="15" customFormat="1" x14ac:dyDescent="0.15">
      <c r="B22" s="51" t="s">
        <v>314</v>
      </c>
      <c r="C22" s="51" t="s">
        <v>319</v>
      </c>
      <c r="D22" s="111">
        <v>95256</v>
      </c>
      <c r="E22" s="111">
        <v>83428</v>
      </c>
      <c r="F22" s="111">
        <v>105655</v>
      </c>
      <c r="G22" s="111">
        <v>111745</v>
      </c>
      <c r="H22" s="152">
        <v>113866</v>
      </c>
      <c r="I22" s="152">
        <v>104150</v>
      </c>
      <c r="J22" s="152">
        <v>95994</v>
      </c>
      <c r="K22" s="277">
        <v>101840</v>
      </c>
      <c r="L22" s="278">
        <v>96162</v>
      </c>
      <c r="M22" s="278">
        <v>77885</v>
      </c>
      <c r="N22" s="27"/>
    </row>
    <row r="23" spans="1:15" x14ac:dyDescent="0.15">
      <c r="B23" s="2" t="s">
        <v>29</v>
      </c>
      <c r="C23" s="2" t="s">
        <v>40</v>
      </c>
      <c r="D23" s="86">
        <v>28539</v>
      </c>
      <c r="E23" s="86">
        <v>25577</v>
      </c>
      <c r="F23" s="86">
        <v>31890</v>
      </c>
      <c r="G23" s="86">
        <v>30605</v>
      </c>
      <c r="H23" s="83">
        <v>36121</v>
      </c>
      <c r="I23" s="83">
        <v>33793</v>
      </c>
      <c r="J23" s="83">
        <v>29907</v>
      </c>
      <c r="K23" s="270">
        <v>29356</v>
      </c>
      <c r="L23" s="123">
        <v>25681</v>
      </c>
      <c r="M23" s="123">
        <v>22880</v>
      </c>
      <c r="N23" s="27"/>
    </row>
    <row r="24" spans="1:15" x14ac:dyDescent="0.15">
      <c r="B24" s="2" t="s">
        <v>240</v>
      </c>
      <c r="C24" s="2" t="s">
        <v>320</v>
      </c>
      <c r="D24" s="86">
        <v>1937</v>
      </c>
      <c r="E24" s="86">
        <v>3379</v>
      </c>
      <c r="F24" s="86">
        <v>93</v>
      </c>
      <c r="G24" s="86">
        <v>105</v>
      </c>
      <c r="H24" s="83">
        <v>102</v>
      </c>
      <c r="I24" s="83">
        <v>55</v>
      </c>
      <c r="J24" s="83">
        <v>2665</v>
      </c>
      <c r="K24" s="270">
        <v>68</v>
      </c>
      <c r="L24" s="123" t="s">
        <v>20</v>
      </c>
      <c r="M24" s="123" t="s">
        <v>20</v>
      </c>
      <c r="N24" s="27"/>
    </row>
    <row r="25" spans="1:15" x14ac:dyDescent="0.15">
      <c r="B25" s="2" t="s">
        <v>18</v>
      </c>
      <c r="C25" s="2" t="s">
        <v>46</v>
      </c>
      <c r="D25" s="86">
        <v>3614</v>
      </c>
      <c r="E25" s="86">
        <v>2083</v>
      </c>
      <c r="F25" s="86">
        <v>3254</v>
      </c>
      <c r="G25" s="86">
        <v>2062</v>
      </c>
      <c r="H25" s="83">
        <v>2499</v>
      </c>
      <c r="I25" s="83">
        <v>3663</v>
      </c>
      <c r="J25" s="83">
        <v>2970</v>
      </c>
      <c r="K25" s="270">
        <v>2035</v>
      </c>
      <c r="L25" s="123">
        <v>682</v>
      </c>
      <c r="M25" s="123">
        <v>4146</v>
      </c>
      <c r="N25" s="27"/>
    </row>
    <row r="26" spans="1:15" x14ac:dyDescent="0.15">
      <c r="B26" s="32" t="s">
        <v>30</v>
      </c>
      <c r="C26" s="227" t="s">
        <v>418</v>
      </c>
      <c r="D26" s="110">
        <v>168</v>
      </c>
      <c r="E26" s="110">
        <v>292</v>
      </c>
      <c r="F26" s="110">
        <v>220</v>
      </c>
      <c r="G26" s="110">
        <v>194</v>
      </c>
      <c r="H26" s="156">
        <v>642</v>
      </c>
      <c r="I26" s="156">
        <v>366</v>
      </c>
      <c r="J26" s="156">
        <v>409</v>
      </c>
      <c r="K26" s="279">
        <v>237</v>
      </c>
      <c r="L26" s="123">
        <v>128</v>
      </c>
      <c r="M26" s="123">
        <v>749</v>
      </c>
      <c r="N26" s="27"/>
    </row>
    <row r="27" spans="1:15" x14ac:dyDescent="0.15">
      <c r="B27" s="15" t="s">
        <v>2</v>
      </c>
      <c r="C27" s="24" t="s">
        <v>41</v>
      </c>
      <c r="D27" s="112">
        <v>2017</v>
      </c>
      <c r="E27" s="112">
        <v>2644</v>
      </c>
      <c r="F27" s="112">
        <v>1866</v>
      </c>
      <c r="G27" s="112">
        <v>5148</v>
      </c>
      <c r="H27" s="280">
        <v>5738</v>
      </c>
      <c r="I27" s="280">
        <v>3023</v>
      </c>
      <c r="J27" s="280">
        <v>1599</v>
      </c>
      <c r="K27" s="281">
        <v>1684</v>
      </c>
      <c r="L27" s="278">
        <v>3498</v>
      </c>
      <c r="M27" s="278">
        <v>1696</v>
      </c>
      <c r="N27" s="27"/>
    </row>
    <row r="28" spans="1:15" x14ac:dyDescent="0.15">
      <c r="B28" s="26" t="s">
        <v>483</v>
      </c>
      <c r="C28" s="26" t="s">
        <v>471</v>
      </c>
      <c r="D28" s="128" t="s">
        <v>20</v>
      </c>
      <c r="E28" s="128">
        <v>21601</v>
      </c>
      <c r="F28" s="127" t="s">
        <v>20</v>
      </c>
      <c r="G28" s="127" t="s">
        <v>20</v>
      </c>
      <c r="H28" s="275" t="s">
        <v>20</v>
      </c>
      <c r="I28" s="275" t="s">
        <v>20</v>
      </c>
      <c r="J28" s="275" t="s">
        <v>20</v>
      </c>
      <c r="K28" s="275" t="s">
        <v>20</v>
      </c>
      <c r="L28" s="275" t="s">
        <v>20</v>
      </c>
      <c r="M28" s="275" t="s">
        <v>20</v>
      </c>
      <c r="N28" s="27"/>
    </row>
    <row r="29" spans="1:15" x14ac:dyDescent="0.15">
      <c r="A29" s="2" t="s">
        <v>35</v>
      </c>
      <c r="B29" s="9" t="s">
        <v>3</v>
      </c>
      <c r="C29" s="9" t="s">
        <v>42</v>
      </c>
      <c r="D29" s="89">
        <f>SUM(D22:D28)</f>
        <v>131531</v>
      </c>
      <c r="E29" s="89">
        <f>SUM(E22:E28)</f>
        <v>139004</v>
      </c>
      <c r="F29" s="89">
        <f t="shared" ref="F29:M29" si="2">SUM(F22:F28)</f>
        <v>142978</v>
      </c>
      <c r="G29" s="89">
        <f t="shared" si="2"/>
        <v>149859</v>
      </c>
      <c r="H29" s="94">
        <f t="shared" si="2"/>
        <v>158968</v>
      </c>
      <c r="I29" s="94">
        <f t="shared" si="2"/>
        <v>145050</v>
      </c>
      <c r="J29" s="94">
        <f t="shared" si="2"/>
        <v>133544</v>
      </c>
      <c r="K29" s="94">
        <f t="shared" si="2"/>
        <v>135220</v>
      </c>
      <c r="L29" s="94">
        <f t="shared" si="2"/>
        <v>126151</v>
      </c>
      <c r="M29" s="94">
        <f t="shared" si="2"/>
        <v>107356</v>
      </c>
      <c r="N29" s="27"/>
    </row>
    <row r="30" spans="1:15" x14ac:dyDescent="0.15">
      <c r="D30" s="42"/>
      <c r="E30" s="42"/>
      <c r="F30" s="42"/>
      <c r="G30" s="42"/>
      <c r="H30" s="107"/>
      <c r="I30" s="107"/>
      <c r="J30" s="107"/>
      <c r="K30" s="268"/>
      <c r="L30" s="123"/>
      <c r="M30" s="123"/>
      <c r="N30" s="27"/>
    </row>
    <row r="31" spans="1:15" s="15" customFormat="1" x14ac:dyDescent="0.15">
      <c r="A31" s="15" t="s">
        <v>35</v>
      </c>
      <c r="B31" s="15" t="s">
        <v>315</v>
      </c>
      <c r="C31" s="15" t="s">
        <v>43</v>
      </c>
      <c r="D31" s="112">
        <v>59706</v>
      </c>
      <c r="E31" s="112">
        <v>60752</v>
      </c>
      <c r="F31" s="112">
        <v>67255</v>
      </c>
      <c r="G31" s="112">
        <v>67156</v>
      </c>
      <c r="H31" s="280">
        <v>66450</v>
      </c>
      <c r="I31" s="280">
        <v>63590</v>
      </c>
      <c r="J31" s="280">
        <v>58299</v>
      </c>
      <c r="K31" s="281">
        <v>56343</v>
      </c>
      <c r="L31" s="278">
        <v>54350</v>
      </c>
      <c r="M31" s="278">
        <v>49754</v>
      </c>
      <c r="N31" s="27"/>
    </row>
    <row r="32" spans="1:15" x14ac:dyDescent="0.15">
      <c r="B32" s="2" t="s">
        <v>203</v>
      </c>
      <c r="C32" s="2" t="s">
        <v>311</v>
      </c>
      <c r="D32" s="86">
        <v>458</v>
      </c>
      <c r="E32" s="86">
        <v>539</v>
      </c>
      <c r="F32" s="86">
        <v>566</v>
      </c>
      <c r="G32" s="86">
        <v>750</v>
      </c>
      <c r="H32" s="83">
        <v>802</v>
      </c>
      <c r="I32" s="83">
        <v>689</v>
      </c>
      <c r="J32" s="83">
        <v>664</v>
      </c>
      <c r="K32" s="270">
        <v>767</v>
      </c>
      <c r="L32" s="123">
        <v>768</v>
      </c>
      <c r="M32" s="123">
        <v>751</v>
      </c>
      <c r="N32" s="27"/>
    </row>
    <row r="33" spans="1:14" x14ac:dyDescent="0.15">
      <c r="B33" s="32" t="s">
        <v>4</v>
      </c>
      <c r="C33" s="52" t="s">
        <v>44</v>
      </c>
      <c r="D33" s="110">
        <v>13968</v>
      </c>
      <c r="E33" s="110">
        <v>12651</v>
      </c>
      <c r="F33" s="110">
        <v>13908</v>
      </c>
      <c r="G33" s="110">
        <v>13351</v>
      </c>
      <c r="H33" s="156">
        <v>13292</v>
      </c>
      <c r="I33" s="156">
        <v>14199</v>
      </c>
      <c r="J33" s="156">
        <v>14240</v>
      </c>
      <c r="K33" s="279">
        <v>17035</v>
      </c>
      <c r="L33" s="123">
        <v>16962</v>
      </c>
      <c r="M33" s="123">
        <v>13620</v>
      </c>
      <c r="N33" s="27"/>
    </row>
    <row r="34" spans="1:14" x14ac:dyDescent="0.15">
      <c r="B34" s="2" t="s">
        <v>5</v>
      </c>
      <c r="C34" s="2" t="s">
        <v>321</v>
      </c>
      <c r="D34" s="86">
        <v>34727</v>
      </c>
      <c r="E34" s="86">
        <v>37834</v>
      </c>
      <c r="F34" s="86">
        <v>37297</v>
      </c>
      <c r="G34" s="86">
        <v>44766</v>
      </c>
      <c r="H34" s="83">
        <v>52886</v>
      </c>
      <c r="I34" s="83">
        <v>42323</v>
      </c>
      <c r="J34" s="83">
        <v>38601</v>
      </c>
      <c r="K34" s="270">
        <v>39036</v>
      </c>
      <c r="L34" s="123">
        <v>35021</v>
      </c>
      <c r="M34" s="123">
        <v>25429</v>
      </c>
      <c r="N34" s="27"/>
    </row>
    <row r="35" spans="1:14" s="15" customFormat="1" x14ac:dyDescent="0.15">
      <c r="B35" s="226" t="s">
        <v>316</v>
      </c>
      <c r="C35" s="51" t="s">
        <v>322</v>
      </c>
      <c r="D35" s="111">
        <v>22672</v>
      </c>
      <c r="E35" s="111">
        <v>19627</v>
      </c>
      <c r="F35" s="111">
        <v>23952</v>
      </c>
      <c r="G35" s="111">
        <v>23836</v>
      </c>
      <c r="H35" s="152">
        <v>25538</v>
      </c>
      <c r="I35" s="152">
        <v>24249</v>
      </c>
      <c r="J35" s="152">
        <v>21740</v>
      </c>
      <c r="K35" s="277">
        <v>22039</v>
      </c>
      <c r="L35" s="282">
        <v>19050</v>
      </c>
      <c r="M35" s="282">
        <v>17802</v>
      </c>
      <c r="N35" s="27"/>
    </row>
    <row r="36" spans="1:14" x14ac:dyDescent="0.15">
      <c r="B36" s="31" t="s">
        <v>484</v>
      </c>
      <c r="C36" s="53" t="s">
        <v>472</v>
      </c>
      <c r="D36" s="126" t="s">
        <v>20</v>
      </c>
      <c r="E36" s="126">
        <v>7601</v>
      </c>
      <c r="F36" s="127" t="s">
        <v>20</v>
      </c>
      <c r="G36" s="127" t="s">
        <v>20</v>
      </c>
      <c r="H36" s="275" t="s">
        <v>20</v>
      </c>
      <c r="I36" s="275" t="s">
        <v>20</v>
      </c>
      <c r="J36" s="275" t="s">
        <v>20</v>
      </c>
      <c r="K36" s="275" t="s">
        <v>20</v>
      </c>
      <c r="L36" s="275" t="s">
        <v>20</v>
      </c>
      <c r="M36" s="275" t="s">
        <v>20</v>
      </c>
      <c r="N36" s="27"/>
    </row>
    <row r="37" spans="1:14" x14ac:dyDescent="0.15">
      <c r="A37" s="2" t="s">
        <v>35</v>
      </c>
      <c r="B37" s="9" t="s">
        <v>317</v>
      </c>
      <c r="C37" s="9" t="s">
        <v>323</v>
      </c>
      <c r="D37" s="89">
        <f>SUM(D31:D36)</f>
        <v>131531</v>
      </c>
      <c r="E37" s="89">
        <f>SUM(E31:E36)</f>
        <v>139004</v>
      </c>
      <c r="F37" s="89">
        <f t="shared" ref="F37:M37" si="3">SUM(F31:F36)</f>
        <v>142978</v>
      </c>
      <c r="G37" s="89">
        <f t="shared" si="3"/>
        <v>149859</v>
      </c>
      <c r="H37" s="94">
        <f t="shared" si="3"/>
        <v>158968</v>
      </c>
      <c r="I37" s="94">
        <f t="shared" si="3"/>
        <v>145050</v>
      </c>
      <c r="J37" s="94">
        <f t="shared" si="3"/>
        <v>133544</v>
      </c>
      <c r="K37" s="94">
        <f t="shared" si="3"/>
        <v>135220</v>
      </c>
      <c r="L37" s="94">
        <f t="shared" si="3"/>
        <v>126151</v>
      </c>
      <c r="M37" s="94">
        <f t="shared" si="3"/>
        <v>107356</v>
      </c>
      <c r="N37" s="39"/>
    </row>
    <row r="38" spans="1:14" x14ac:dyDescent="0.15">
      <c r="D38" s="42"/>
      <c r="E38" s="42"/>
      <c r="F38" s="42"/>
      <c r="G38" s="42"/>
      <c r="H38" s="107"/>
      <c r="I38" s="107"/>
      <c r="J38" s="107"/>
      <c r="K38" s="268"/>
      <c r="L38" s="123"/>
      <c r="M38" s="123"/>
      <c r="N38" s="27"/>
    </row>
    <row r="39" spans="1:14" ht="15" x14ac:dyDescent="0.15">
      <c r="A39" s="2" t="s">
        <v>35</v>
      </c>
      <c r="B39" s="228" t="s">
        <v>492</v>
      </c>
      <c r="C39" s="227" t="s">
        <v>491</v>
      </c>
      <c r="D39" s="156">
        <v>85458</v>
      </c>
      <c r="E39" s="156">
        <v>83374</v>
      </c>
      <c r="F39" s="156">
        <v>84664</v>
      </c>
      <c r="G39" s="156">
        <v>112264</v>
      </c>
      <c r="H39" s="156">
        <v>105955</v>
      </c>
      <c r="I39" s="156">
        <v>96368</v>
      </c>
      <c r="J39" s="156">
        <v>96192</v>
      </c>
      <c r="K39" s="279">
        <v>95341</v>
      </c>
      <c r="L39" s="123">
        <v>87208</v>
      </c>
      <c r="M39" s="123">
        <v>71687</v>
      </c>
      <c r="N39" s="27"/>
    </row>
    <row r="40" spans="1:14" x14ac:dyDescent="0.15">
      <c r="A40" s="2" t="s">
        <v>35</v>
      </c>
      <c r="B40" s="2" t="s">
        <v>33</v>
      </c>
      <c r="C40" s="2" t="s">
        <v>66</v>
      </c>
      <c r="D40" s="86">
        <v>-32927</v>
      </c>
      <c r="E40" s="86">
        <v>-36648</v>
      </c>
      <c r="F40" s="86">
        <v>-34406</v>
      </c>
      <c r="G40" s="86">
        <v>-40430</v>
      </c>
      <c r="H40" s="83">
        <v>-47002</v>
      </c>
      <c r="I40" s="83">
        <v>-37368</v>
      </c>
      <c r="J40" s="83">
        <v>-36399</v>
      </c>
      <c r="K40" s="270">
        <v>-39826</v>
      </c>
      <c r="L40" s="123">
        <v>-34745</v>
      </c>
      <c r="M40" s="123">
        <v>-22306</v>
      </c>
      <c r="N40" s="27"/>
    </row>
    <row r="41" spans="1:14" x14ac:dyDescent="0.15">
      <c r="D41" s="86"/>
      <c r="E41" s="86"/>
      <c r="F41" s="86"/>
      <c r="G41" s="86"/>
      <c r="H41" s="83"/>
      <c r="I41" s="83"/>
      <c r="J41" s="83"/>
      <c r="K41" s="270"/>
      <c r="L41" s="123"/>
      <c r="M41" s="123"/>
      <c r="N41" s="27"/>
    </row>
    <row r="42" spans="1:14" s="9" customFormat="1" x14ac:dyDescent="0.15">
      <c r="B42" s="9" t="s">
        <v>318</v>
      </c>
      <c r="C42" s="9" t="s">
        <v>324</v>
      </c>
      <c r="D42" s="108"/>
      <c r="E42" s="108"/>
      <c r="F42" s="108"/>
      <c r="G42" s="108"/>
      <c r="H42" s="269"/>
      <c r="I42" s="269"/>
      <c r="J42" s="269"/>
      <c r="K42" s="269"/>
      <c r="L42" s="94"/>
      <c r="M42" s="94"/>
      <c r="N42" s="39"/>
    </row>
    <row r="43" spans="1:14" x14ac:dyDescent="0.15">
      <c r="A43" s="2" t="s">
        <v>35</v>
      </c>
      <c r="B43" s="32" t="s">
        <v>8</v>
      </c>
      <c r="C43" s="52" t="s">
        <v>48</v>
      </c>
      <c r="D43" s="118">
        <v>9644</v>
      </c>
      <c r="E43" s="118">
        <v>7418</v>
      </c>
      <c r="F43" s="118">
        <v>8725</v>
      </c>
      <c r="G43" s="118">
        <v>14133</v>
      </c>
      <c r="H43" s="123">
        <v>7813</v>
      </c>
      <c r="I43" s="123">
        <v>8127</v>
      </c>
      <c r="J43" s="123">
        <v>6304</v>
      </c>
      <c r="K43" s="123">
        <v>7471</v>
      </c>
      <c r="L43" s="123">
        <v>8837</v>
      </c>
      <c r="M43" s="123">
        <v>10102</v>
      </c>
      <c r="N43" s="25"/>
    </row>
    <row r="44" spans="1:14" x14ac:dyDescent="0.15">
      <c r="A44" s="2" t="s">
        <v>35</v>
      </c>
      <c r="B44" s="2" t="s">
        <v>11</v>
      </c>
      <c r="C44" s="2" t="s">
        <v>50</v>
      </c>
      <c r="D44" s="124">
        <v>7271</v>
      </c>
      <c r="E44" s="124">
        <v>5306</v>
      </c>
      <c r="F44" s="124">
        <v>6490</v>
      </c>
      <c r="G44" s="124">
        <v>11490</v>
      </c>
      <c r="H44" s="271">
        <v>3810</v>
      </c>
      <c r="I44" s="271">
        <v>4508</v>
      </c>
      <c r="J44" s="271">
        <v>2772</v>
      </c>
      <c r="K44" s="271">
        <v>4362</v>
      </c>
      <c r="L44" s="271">
        <v>5688</v>
      </c>
      <c r="M44" s="271">
        <v>8134</v>
      </c>
      <c r="N44" s="25"/>
    </row>
    <row r="45" spans="1:14" x14ac:dyDescent="0.15">
      <c r="A45" s="2" t="s">
        <v>35</v>
      </c>
      <c r="B45" s="2" t="s">
        <v>15</v>
      </c>
      <c r="C45" s="2" t="s">
        <v>52</v>
      </c>
      <c r="D45" s="118">
        <v>8218</v>
      </c>
      <c r="E45" s="118">
        <v>2671</v>
      </c>
      <c r="F45" s="118">
        <v>5049</v>
      </c>
      <c r="G45" s="118">
        <v>8483</v>
      </c>
      <c r="H45" s="123">
        <v>77</v>
      </c>
      <c r="I45" s="123">
        <v>1473</v>
      </c>
      <c r="J45" s="123">
        <v>1538</v>
      </c>
      <c r="K45" s="123">
        <v>1768</v>
      </c>
      <c r="L45" s="123">
        <v>-6276</v>
      </c>
      <c r="M45" s="123">
        <v>901</v>
      </c>
      <c r="N45" s="25"/>
    </row>
    <row r="46" spans="1:14" x14ac:dyDescent="0.15">
      <c r="A46" s="2" t="s">
        <v>35</v>
      </c>
      <c r="B46" s="29" t="s">
        <v>7</v>
      </c>
      <c r="C46" s="29" t="s">
        <v>455</v>
      </c>
      <c r="D46" s="129">
        <v>-3161</v>
      </c>
      <c r="E46" s="129">
        <v>-3250</v>
      </c>
      <c r="F46" s="129">
        <v>-3017</v>
      </c>
      <c r="G46" s="129">
        <v>-4037</v>
      </c>
      <c r="H46" s="283">
        <v>-5353</v>
      </c>
      <c r="I46" s="283">
        <v>-5165</v>
      </c>
      <c r="J46" s="283">
        <v>-5672</v>
      </c>
      <c r="K46" s="283">
        <v>-4859</v>
      </c>
      <c r="L46" s="283">
        <v>-4270</v>
      </c>
      <c r="M46" s="283">
        <v>-3902</v>
      </c>
      <c r="N46" s="30"/>
    </row>
    <row r="47" spans="1:14" x14ac:dyDescent="0.15">
      <c r="A47" s="2" t="s">
        <v>35</v>
      </c>
      <c r="B47" s="29" t="s">
        <v>12</v>
      </c>
      <c r="C47" s="29" t="s">
        <v>293</v>
      </c>
      <c r="D47" s="129">
        <v>-1863</v>
      </c>
      <c r="E47" s="129">
        <v>-1637</v>
      </c>
      <c r="F47" s="129">
        <v>-2254</v>
      </c>
      <c r="G47" s="129">
        <v>-3031</v>
      </c>
      <c r="H47" s="283">
        <v>-3109</v>
      </c>
      <c r="I47" s="283">
        <v>-1342</v>
      </c>
      <c r="J47" s="283">
        <v>-935</v>
      </c>
      <c r="K47" s="283">
        <v>-2086</v>
      </c>
      <c r="L47" s="283">
        <v>-2398</v>
      </c>
      <c r="M47" s="283">
        <v>-2949</v>
      </c>
      <c r="N47" s="30"/>
    </row>
    <row r="48" spans="1:14" x14ac:dyDescent="0.15">
      <c r="A48" s="2" t="s">
        <v>35</v>
      </c>
      <c r="B48" s="29" t="s">
        <v>13</v>
      </c>
      <c r="C48" s="29" t="s">
        <v>292</v>
      </c>
      <c r="D48" s="129">
        <v>-14872</v>
      </c>
      <c r="E48" s="129">
        <v>-983</v>
      </c>
      <c r="F48" s="129">
        <v>-484</v>
      </c>
      <c r="G48" s="129">
        <v>-51</v>
      </c>
      <c r="H48" s="283">
        <v>-1764</v>
      </c>
      <c r="I48" s="283">
        <v>-4545</v>
      </c>
      <c r="J48" s="283">
        <v>-323</v>
      </c>
      <c r="K48" s="283">
        <v>-428</v>
      </c>
      <c r="L48" s="283">
        <v>-9340</v>
      </c>
      <c r="M48" s="283">
        <v>-4808</v>
      </c>
      <c r="N48" s="30"/>
    </row>
    <row r="49" spans="1:13" x14ac:dyDescent="0.15">
      <c r="A49" s="10" t="s">
        <v>35</v>
      </c>
      <c r="B49" s="10" t="s">
        <v>14</v>
      </c>
      <c r="C49" s="10" t="s">
        <v>51</v>
      </c>
      <c r="D49" s="117">
        <v>17682</v>
      </c>
      <c r="E49" s="117">
        <v>-15</v>
      </c>
      <c r="F49" s="117">
        <v>1297</v>
      </c>
      <c r="G49" s="117">
        <v>75</v>
      </c>
      <c r="H49" s="284">
        <v>1140</v>
      </c>
      <c r="I49" s="284">
        <v>2852</v>
      </c>
      <c r="J49" s="284">
        <v>48</v>
      </c>
      <c r="K49" s="284">
        <v>1</v>
      </c>
      <c r="L49" s="284">
        <v>0</v>
      </c>
      <c r="M49" s="284">
        <v>961</v>
      </c>
    </row>
    <row r="50" spans="1:13" x14ac:dyDescent="0.15">
      <c r="H50" s="5"/>
      <c r="I50" s="5"/>
      <c r="J50" s="5"/>
      <c r="K50" s="173"/>
      <c r="L50" s="130"/>
      <c r="M50" s="130"/>
    </row>
    <row r="51" spans="1:13" x14ac:dyDescent="0.15">
      <c r="H51" s="5"/>
      <c r="I51" s="5"/>
      <c r="J51" s="5"/>
      <c r="K51" s="173"/>
      <c r="L51" s="130"/>
      <c r="M51" s="130"/>
    </row>
    <row r="52" spans="1:13" ht="15" x14ac:dyDescent="0.15">
      <c r="B52" s="10" t="s">
        <v>633</v>
      </c>
      <c r="C52" s="10" t="s">
        <v>632</v>
      </c>
      <c r="H52" s="5"/>
      <c r="I52" s="5"/>
      <c r="J52" s="5"/>
      <c r="K52" s="173"/>
      <c r="L52" s="130"/>
      <c r="M52" s="130"/>
    </row>
    <row r="53" spans="1:13" s="33" customFormat="1" ht="41" x14ac:dyDescent="0.15">
      <c r="B53" s="229" t="s">
        <v>634</v>
      </c>
      <c r="C53" s="229" t="s">
        <v>635</v>
      </c>
      <c r="J53" s="91"/>
      <c r="K53" s="217"/>
      <c r="L53" s="91"/>
      <c r="M53" s="91"/>
    </row>
    <row r="54" spans="1:13" ht="54" x14ac:dyDescent="0.15">
      <c r="B54" s="176" t="s">
        <v>637</v>
      </c>
      <c r="C54" s="176" t="s">
        <v>636</v>
      </c>
    </row>
    <row r="55" spans="1:13" ht="28" x14ac:dyDescent="0.15">
      <c r="B55" s="176" t="s">
        <v>494</v>
      </c>
      <c r="C55" s="176" t="s">
        <v>493</v>
      </c>
      <c r="D55" s="54"/>
      <c r="E55" s="54"/>
      <c r="F55" s="54"/>
      <c r="G55" s="54"/>
      <c r="H55" s="32"/>
      <c r="I55" s="32"/>
      <c r="J55" s="32"/>
      <c r="K55" s="45"/>
    </row>
    <row r="56" spans="1:13" x14ac:dyDescent="0.15">
      <c r="B56" s="163"/>
      <c r="C56" s="163"/>
      <c r="D56" s="54"/>
      <c r="E56" s="54"/>
      <c r="F56" s="54"/>
      <c r="G56" s="54"/>
      <c r="H56" s="32"/>
      <c r="I56" s="32"/>
      <c r="J56" s="32"/>
      <c r="K56" s="45"/>
    </row>
    <row r="57" spans="1:13" x14ac:dyDescent="0.15">
      <c r="B57" s="163"/>
      <c r="C57" s="163"/>
      <c r="D57" s="54"/>
      <c r="E57" s="54"/>
      <c r="F57" s="54"/>
      <c r="G57" s="54"/>
      <c r="H57" s="32"/>
      <c r="I57" s="32"/>
      <c r="J57" s="32"/>
      <c r="K57" s="45"/>
    </row>
    <row r="58" spans="1:13" x14ac:dyDescent="0.15">
      <c r="B58" s="32"/>
      <c r="C58" s="54"/>
      <c r="D58" s="54"/>
      <c r="E58" s="54"/>
      <c r="F58" s="54"/>
      <c r="G58" s="54"/>
      <c r="H58" s="32"/>
      <c r="I58" s="32"/>
      <c r="J58" s="32"/>
      <c r="K58" s="45"/>
    </row>
    <row r="59" spans="1:13" x14ac:dyDescent="0.15">
      <c r="C59" s="55"/>
      <c r="D59" s="55"/>
      <c r="E59" s="55"/>
      <c r="F59" s="55"/>
      <c r="G59" s="55"/>
      <c r="H59" s="32"/>
      <c r="I59" s="32"/>
      <c r="J59" s="32"/>
      <c r="K59" s="45"/>
    </row>
    <row r="60" spans="1:13" x14ac:dyDescent="0.15">
      <c r="B60" s="32"/>
      <c r="C60" s="54"/>
      <c r="D60" s="54"/>
      <c r="E60" s="54"/>
      <c r="F60" s="54"/>
      <c r="G60" s="54"/>
      <c r="H60" s="32"/>
      <c r="I60" s="32"/>
      <c r="J60" s="32"/>
      <c r="K60" s="45"/>
    </row>
    <row r="61" spans="1:13" x14ac:dyDescent="0.15">
      <c r="B61" s="32"/>
      <c r="C61" s="55"/>
      <c r="D61" s="55"/>
      <c r="E61" s="55"/>
      <c r="F61" s="55"/>
      <c r="G61" s="55"/>
      <c r="H61" s="32"/>
      <c r="I61" s="32"/>
      <c r="J61" s="32"/>
      <c r="K61" s="45"/>
    </row>
    <row r="62" spans="1:13" x14ac:dyDescent="0.15">
      <c r="B62" s="32"/>
      <c r="C62" s="55"/>
      <c r="D62" s="55"/>
      <c r="E62" s="55"/>
      <c r="F62" s="55"/>
      <c r="G62" s="55"/>
      <c r="H62" s="32"/>
      <c r="I62" s="32"/>
      <c r="J62" s="32"/>
      <c r="K62" s="45"/>
    </row>
    <row r="63" spans="1:13" x14ac:dyDescent="0.15">
      <c r="C63" s="50"/>
      <c r="D63" s="50"/>
      <c r="E63" s="50"/>
      <c r="F63" s="50"/>
      <c r="G63" s="50"/>
    </row>
  </sheetData>
  <phoneticPr fontId="0" type="noConversion"/>
  <pageMargins left="0.75" right="0.75" top="1" bottom="1" header="0.5" footer="0.5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Profit and loss Q</vt:lpstr>
      <vt:lpstr>Balance sheet Q</vt:lpstr>
      <vt:lpstr>Cash flow Q</vt:lpstr>
      <vt:lpstr>Profit and loss</vt:lpstr>
      <vt:lpstr>Balance sheet</vt:lpstr>
      <vt:lpstr>Cash flow</vt:lpstr>
      <vt:lpstr>Key figures</vt:lpstr>
      <vt:lpstr>Data per share</vt:lpstr>
      <vt:lpstr>SCA 10 Year Comparison</vt:lpstr>
      <vt:lpstr>SCA Key Ratios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Adlercreutz</dc:creator>
  <cp:lastModifiedBy>Katarina Bjuhr</cp:lastModifiedBy>
  <cp:lastPrinted>2012-01-25T08:46:28Z</cp:lastPrinted>
  <dcterms:created xsi:type="dcterms:W3CDTF">2000-01-30T17:24:37Z</dcterms:created>
  <dcterms:modified xsi:type="dcterms:W3CDTF">2018-05-07T09:07:39Z</dcterms:modified>
</cp:coreProperties>
</file>